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3040" windowHeight="9948" activeTab="3"/>
  </bookViews>
  <sheets>
    <sheet name="Лист1" sheetId="1" r:id="rId1"/>
    <sheet name="Лист2" sheetId="2" r:id="rId2"/>
    <sheet name="Приложение 2" sheetId="3" r:id="rId3"/>
    <sheet name="Приложение 5" sheetId="4" r:id="rId4"/>
  </sheets>
  <definedNames>
    <definedName name="_xlnm.Print_Area" localSheetId="0">'Лист1'!$A$1:$DS$19</definedName>
    <definedName name="_xlnm.Print_Area" localSheetId="2">'Приложение 2'!$A$1:$K$48</definedName>
    <definedName name="_xlnm.Print_Area" localSheetId="3">'Приложение 5'!$A$1:$L$63</definedName>
  </definedNames>
  <calcPr fullCalcOnLoad="1"/>
</workbook>
</file>

<file path=xl/comments3.xml><?xml version="1.0" encoding="utf-8"?>
<comments xmlns="http://schemas.openxmlformats.org/spreadsheetml/2006/main">
  <authors>
    <author>user</author>
  </authors>
  <commentList>
    <comment ref="G30" authorId="0">
      <text>
        <r>
          <rPr>
            <b/>
            <sz val="8"/>
            <rFont val="Tahoma"/>
            <family val="2"/>
          </rPr>
          <t>user:</t>
        </r>
        <r>
          <rPr>
            <sz val="8"/>
            <rFont val="Tahoma"/>
            <family val="2"/>
          </rPr>
          <t xml:space="preserve">
работы и услуги производственного характера+общехоз расх+усл связи.+юр. услуги</t>
        </r>
      </text>
    </comment>
  </commentList>
</comments>
</file>

<file path=xl/sharedStrings.xml><?xml version="1.0" encoding="utf-8"?>
<sst xmlns="http://schemas.openxmlformats.org/spreadsheetml/2006/main" count="316" uniqueCount="192">
  <si>
    <t>Приложение</t>
  </si>
  <si>
    <t>к стандартам раскрытия информации субъектами оптового</t>
  </si>
  <si>
    <t>и розничных рынков электрической энергии,</t>
  </si>
  <si>
    <t>утв. постановлением Правительства РФ от 21 января 2004 г. № 24</t>
  </si>
  <si>
    <t>ПРЕДЛОЖЕНИЕ</t>
  </si>
  <si>
    <t>о размере цен (тарифов), долгосрочных параметров регулирования</t>
  </si>
  <si>
    <t>(вид цены (тарифа) на</t>
  </si>
  <si>
    <t>(расчетный период регулирования)</t>
  </si>
  <si>
    <t>год</t>
  </si>
  <si>
    <t>(полное и сокращенное наименование юридического лица)</t>
  </si>
  <si>
    <t>Приложение № 1</t>
  </si>
  <si>
    <t>к предложению о размере цен (тарифов),</t>
  </si>
  <si>
    <t>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</si>
  <si>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</si>
  <si>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</si>
  <si>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</si>
  <si>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</si>
  <si>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</si>
  <si>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</si>
  <si>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</si>
  <si>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</si>
  <si>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</si>
  <si>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</si>
  <si>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</si>
  <si>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Наименование показателей</t>
  </si>
  <si>
    <t>1.</t>
  </si>
  <si>
    <t>Выручка</t>
  </si>
  <si>
    <t>Прибыль (убыток) от продаж</t>
  </si>
  <si>
    <t>1.1.</t>
  </si>
  <si>
    <t>тыс. рублей</t>
  </si>
  <si>
    <t>1.2.</t>
  </si>
  <si>
    <t>1.3.</t>
  </si>
  <si>
    <t>1.4.</t>
  </si>
  <si>
    <t>Чистая прибыль (убыток)</t>
  </si>
  <si>
    <t>2.</t>
  </si>
  <si>
    <t>2.1.</t>
  </si>
  <si>
    <t>процент</t>
  </si>
  <si>
    <t>3.</t>
  </si>
  <si>
    <t>МВт</t>
  </si>
  <si>
    <t>3.3.</t>
  </si>
  <si>
    <t>3.4.</t>
  </si>
  <si>
    <t>тыс. кВт·ч</t>
  </si>
  <si>
    <t>3.5.</t>
  </si>
  <si>
    <t>4.</t>
  </si>
  <si>
    <t>4.1.</t>
  </si>
  <si>
    <t>в том числе:</t>
  </si>
  <si>
    <t>оплата труда</t>
  </si>
  <si>
    <t>материальные затраты</t>
  </si>
  <si>
    <t>4.2.</t>
  </si>
  <si>
    <t>4.3.</t>
  </si>
  <si>
    <t>5.</t>
  </si>
  <si>
    <t>5.1.</t>
  </si>
  <si>
    <t>человек</t>
  </si>
  <si>
    <t>5.2.</t>
  </si>
  <si>
    <t>5.3.</t>
  </si>
  <si>
    <t>ремонт основных фондов</t>
  </si>
  <si>
    <t xml:space="preserve"> ы</t>
  </si>
  <si>
    <t>3.2.</t>
  </si>
  <si>
    <t>3.1.</t>
  </si>
  <si>
    <t>ФКУ ИК-1 УФСИН России по Архангельской области</t>
  </si>
  <si>
    <t>Федеральное казенное учреждение «Исправительная колония № 1 Управления Федеральной службы исполнения наказаний по Архангельской области»</t>
  </si>
  <si>
    <t>г.Архангельск, ул.Пирсовая, д.27</t>
  </si>
  <si>
    <t>163050, г.Архангельск, ул.Пирсовая, д.27</t>
  </si>
  <si>
    <t>2901086624</t>
  </si>
  <si>
    <t>290101001</t>
  </si>
  <si>
    <t>ik1arh@yandex.ru</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</si>
  <si>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</si>
  <si>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</si>
  <si>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</si>
  <si>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Единица измерения</t>
  </si>
  <si>
    <t>Показатели эффективности деятельности организации</t>
  </si>
  <si>
    <t>-</t>
  </si>
  <si>
    <t>EBITDA (прибыль до процентов, налогов и амортизации)</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</si>
  <si>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</si>
  <si>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</si>
  <si>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</si>
  <si>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</si>
  <si>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</si>
  <si>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</si>
  <si>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</si>
  <si>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r>
      <t xml:space="preserve">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</si>
  <si>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</si>
  <si>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</si>
  <si>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</si>
  <si>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</si>
  <si>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</si>
  <si>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</si>
  <si>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</si>
  <si>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</si>
  <si>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</si>
  <si>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</si>
  <si>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</si>
  <si>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</si>
  <si>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</si>
  <si>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</si>
  <si>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</si>
  <si>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</si>
  <si>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</si>
  <si>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</si>
  <si>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</si>
  <si>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</si>
  <si>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Показатели численности персонала и фонда оплаты труда по регулируемым видам деятельности</t>
  </si>
  <si>
    <t>Среднесписочная численность персонала</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</si>
  <si>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</si>
  <si>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</si>
  <si>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</si>
  <si>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</si>
  <si>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</si>
  <si>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</si>
  <si>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</si>
  <si>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</si>
  <si>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</si>
  <si>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</si>
  <si>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</si>
  <si>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</si>
  <si>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</si>
  <si>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</si>
  <si>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</si>
  <si>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</si>
  <si>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</si>
  <si>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</si>
  <si>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</si>
  <si>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</si>
  <si>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</si>
  <si>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</si>
  <si>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</si>
  <si>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</si>
  <si>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</si>
  <si>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</si>
  <si>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</si>
  <si>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</si>
  <si>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</si>
  <si>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</si>
  <si>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</si>
  <si>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</si>
  <si>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</si>
  <si>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</si>
  <si>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</si>
  <si>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</si>
  <si>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</si>
  <si>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</si>
  <si>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</si>
  <si>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</si>
  <si>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</si>
  <si>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</si>
  <si>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</si>
  <si>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</si>
  <si>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</si>
  <si>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</si>
  <si>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</si>
  <si>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</si>
  <si>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</si>
  <si>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</si>
  <si>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</si>
  <si>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</si>
  <si>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</si>
  <si>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</si>
  <si>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</si>
  <si>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</si>
  <si>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Начальник</t>
  </si>
  <si>
    <t>Фактические показатели 
за год, предшествующий базовому периоду 2018 год</t>
  </si>
  <si>
    <t>Акопян Артур Ашотович</t>
  </si>
  <si>
    <t>(8182)229740</t>
  </si>
  <si>
    <t>(8182) 229740</t>
  </si>
  <si>
    <t>утверждена начальником ФКУ ИК-1 УФСИН России по Архангельской области В.И. Дранишниковым, 09.11.2017</t>
  </si>
  <si>
    <t>А.А. Акопян</t>
  </si>
  <si>
    <t>Фактические показатели за год, предшествующий базовому периоду 2019 год</t>
  </si>
  <si>
    <t>Показатели, утвержденные на базовый период * 2020 год</t>
  </si>
  <si>
    <t>Фактические показатели 
за год, предшествующий базовому периоду, 2019 год</t>
  </si>
  <si>
    <t>Предложения 
на расчетный период регулирования 2021 год</t>
  </si>
  <si>
    <t>2021-2025</t>
  </si>
  <si>
    <r>
      <t>1,2 - 2,5 кг/см</t>
    </r>
    <r>
      <rPr>
        <vertAlign val="superscript"/>
        <sz val="11"/>
        <rFont val="Times New Roman"/>
        <family val="1"/>
      </rPr>
      <t>2</t>
    </r>
  </si>
  <si>
    <r>
      <t>2,5 - 7,0 кг/см</t>
    </r>
    <r>
      <rPr>
        <vertAlign val="superscript"/>
        <sz val="11"/>
        <rFont val="Times New Roman"/>
        <family val="1"/>
      </rPr>
      <t>2</t>
    </r>
  </si>
  <si>
    <r>
      <t>7,0 - 13,0 кг/см</t>
    </r>
    <r>
      <rPr>
        <vertAlign val="superscript"/>
        <sz val="11"/>
        <rFont val="Times New Roman"/>
        <family val="1"/>
      </rPr>
      <t>2</t>
    </r>
  </si>
  <si>
    <r>
      <t>&gt; 13 кг/см</t>
    </r>
    <r>
      <rPr>
        <vertAlign val="superscript"/>
        <sz val="11"/>
        <rFont val="Times New Roman"/>
        <family val="1"/>
      </rPr>
      <t>2</t>
    </r>
  </si>
  <si>
    <t>_____*_Базовый период - год, предшествующий расчетному периоду регулирования.</t>
  </si>
  <si>
    <t>Предложения 
на расчетный период регулирования 2022 год</t>
  </si>
  <si>
    <t>Предложения 
на расчетный период регулирования 2023 год</t>
  </si>
  <si>
    <t>Предложения 
на расчетный период регулирования 2024 год</t>
  </si>
  <si>
    <t>Предложения 
на расчетный период регулирования 2025 год</t>
  </si>
  <si>
    <t>3.6.1.</t>
  </si>
  <si>
    <t>Приказ Минэнерго России от 26.09.2017 г. №887</t>
  </si>
  <si>
    <r>
      <t xml:space="preserve">Показатели, утвержденные 
на базовый период </t>
    </r>
    <r>
      <rPr>
        <u val="single"/>
        <vertAlign val="superscript"/>
        <sz val="12"/>
        <color indexed="56"/>
        <rFont val="Times New Roman"/>
        <family val="1"/>
      </rPr>
      <t xml:space="preserve"> </t>
    </r>
    <r>
      <rPr>
        <u val="single"/>
        <vertAlign val="superscript"/>
        <sz val="18"/>
        <color indexed="56"/>
        <rFont val="Times New Roman"/>
        <family val="1"/>
      </rPr>
      <t>2020 год</t>
    </r>
  </si>
  <si>
    <t>ВН</t>
  </si>
  <si>
    <t>СН1</t>
  </si>
  <si>
    <t>СН2</t>
  </si>
  <si>
    <t>НН</t>
  </si>
  <si>
    <t>Предложения на расчетный период регулирования 2021 год</t>
  </si>
  <si>
    <t>Предложения на расчетный период регулирования 2022 год</t>
  </si>
  <si>
    <t>Предложения на расчетный период регулирования 2023 год</t>
  </si>
  <si>
    <t>Предложения на расчетный период регулирования 2024 год</t>
  </si>
  <si>
    <t>Предложения на расчетный период регулирования 2025 год</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</si>
</sst>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00"/>
    <numFmt numFmtId="187" formatCode="0.000000"/>
    <numFmt numFmtId="188" formatCode="0.00000"/>
    <numFmt numFmtId="189" formatCode="0.0000"/>
    <numFmt numFmtId="190" formatCode="0.000"/>
    <numFmt numFmtId="191" formatCode="0.0"/>
    <numFmt numFmtId="192" formatCode="_-* #,##0.000\ _р_._-;\-* #,##0.000\ _р_._-;_-* &quot;-&quot;??\ _р_._-;_-@_-"/>
    <numFmt numFmtId="193" formatCode="0.0000000000"/>
    <numFmt numFmtId="194" formatCode="#,##0.000"/>
  </numFmts>
  <fonts count="61">
    <font>
      <sz val="10"/>
      <name val="Arial Cyr"/>
      <family val="0"/>
    </font>
    <font>
      <u val="single"/>
      <sz val="10"/>
      <color indexed="12"/>
      <name val="Arial Cyr"/>
      <family val="2"/>
    </font>
    <font>
      <u val="single"/>
      <sz val="10"/>
      <color indexed="36"/>
      <name val="Arial Cyr"/>
      <family val="2"/>
    </font>
    <font>
      <sz val="12"/>
      <name val="Times New Roman"/>
      <family val="1"/>
    </font>
    <font>
      <sz val="8"/>
      <name val="Times New Roman"/>
      <family val="1"/>
    </font>
    <font>
      <b/>
      <sz val="14"/>
      <name val="Times New Roman"/>
      <family val="1"/>
    </font>
    <font>
      <sz val="7"/>
      <name val="Times New Roman"/>
      <family val="1"/>
    </font>
    <font>
      <sz val="14"/>
      <name val="Times New Roman"/>
      <family val="1"/>
    </font>
    <font>
      <vertAlign val="superscript"/>
      <sz val="12"/>
      <name val="Times New Roman"/>
      <family val="1"/>
    </font>
    <font>
      <sz val="11"/>
      <color indexed="8"/>
      <name val="Calibri"/>
      <family val="2"/>
    </font>
    <font>
      <sz val="10"/>
      <name val="Times New Roman"/>
      <family val="1"/>
    </font>
    <font>
      <sz val="13"/>
      <name val="Times New Roman"/>
      <family val="1"/>
    </font>
    <font>
      <i/>
      <sz val="12"/>
      <name val="Times New Roman"/>
      <family val="1"/>
    </font>
    <font>
      <sz val="10"/>
      <color indexed="9"/>
      <name val="Times New Roman"/>
      <family val="1"/>
    </font>
    <font>
      <vertAlign val="superscript"/>
      <sz val="10"/>
      <name val="Times New Roman"/>
      <family val="1"/>
    </font>
    <font>
      <b/>
      <sz val="8"/>
      <name val="Tahoma"/>
      <family val="2"/>
    </font>
    <font>
      <sz val="8"/>
      <name val="Tahoma"/>
      <family val="2"/>
    </font>
    <font>
      <sz val="12"/>
      <name val="Arial Cyr"/>
      <family val="2"/>
    </font>
    <font>
      <sz val="11"/>
      <name val="Times New Roman"/>
      <family val="1"/>
    </font>
    <font>
      <vertAlign val="superscrip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56"/>
      <name val="Times New Roman"/>
      <family val="1"/>
    </font>
    <font>
      <u val="single"/>
      <sz val="12"/>
      <color indexed="56"/>
      <name val="Times New Roman"/>
      <family val="1"/>
    </font>
    <font>
      <u val="single"/>
      <vertAlign val="superscript"/>
      <sz val="12"/>
      <color indexed="56"/>
      <name val="Times New Roman"/>
      <family val="1"/>
    </font>
    <font>
      <u val="single"/>
      <vertAlign val="superscript"/>
      <sz val="18"/>
      <color indexed="56"/>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2060"/>
      <name val="Times New Roman"/>
      <family val="1"/>
    </font>
    <font>
      <u val="single"/>
      <sz val="12"/>
      <color theme="3"/>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color indexed="8"/>
      </left>
      <right/>
      <top style="thin">
        <color indexed="8"/>
      </top>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57" fillId="32" borderId="0" applyNumberFormat="0" applyBorder="0" applyAlignment="0" applyProtection="0"/>
  </cellStyleXfs>
  <cellXfs count="94">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right"/>
    </xf>
    <xf numFmtId="0" fontId="3" fillId="0" borderId="0" xfId="0" applyFont="1" applyAlignment="1">
      <alignment/>
    </xf>
    <xf numFmtId="0" fontId="7"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top"/>
    </xf>
    <xf numFmtId="191" fontId="3" fillId="0" borderId="11" xfId="0" applyNumberFormat="1" applyFont="1" applyFill="1" applyBorder="1" applyAlignment="1">
      <alignment horizontal="center" vertical="top"/>
    </xf>
    <xf numFmtId="4" fontId="3" fillId="0" borderId="11" xfId="0" applyNumberFormat="1" applyFont="1" applyFill="1" applyBorder="1" applyAlignment="1">
      <alignment horizontal="center" vertical="top"/>
    </xf>
    <xf numFmtId="0" fontId="3" fillId="0" borderId="0" xfId="0" applyFont="1" applyFill="1" applyAlignment="1">
      <alignment/>
    </xf>
    <xf numFmtId="0" fontId="10" fillId="0" borderId="0" xfId="0" applyFont="1" applyFill="1" applyAlignment="1">
      <alignment wrapText="1"/>
    </xf>
    <xf numFmtId="0" fontId="0" fillId="0" borderId="0" xfId="0" applyFill="1" applyAlignment="1">
      <alignment/>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3" fillId="0" borderId="11" xfId="0" applyFont="1" applyFill="1" applyBorder="1" applyAlignment="1">
      <alignment horizontal="left" vertical="top" wrapText="1"/>
    </xf>
    <xf numFmtId="0" fontId="17" fillId="0" borderId="0" xfId="0" applyFont="1" applyFill="1" applyAlignment="1">
      <alignment wrapText="1"/>
    </xf>
    <xf numFmtId="0" fontId="17" fillId="0" borderId="0" xfId="0" applyFont="1" applyFill="1" applyAlignment="1">
      <alignment/>
    </xf>
    <xf numFmtId="0" fontId="3" fillId="0" borderId="11" xfId="0" applyFont="1" applyFill="1" applyBorder="1" applyAlignment="1">
      <alignment horizontal="center" wrapText="1"/>
    </xf>
    <xf numFmtId="0" fontId="3" fillId="0" borderId="11" xfId="0" applyFont="1" applyFill="1" applyBorder="1" applyAlignment="1">
      <alignment horizontal="left" wrapText="1"/>
    </xf>
    <xf numFmtId="4" fontId="17" fillId="0" borderId="0" xfId="0" applyNumberFormat="1" applyFont="1" applyFill="1" applyAlignment="1">
      <alignment wrapText="1"/>
    </xf>
    <xf numFmtId="4" fontId="0" fillId="0" borderId="0" xfId="0" applyNumberFormat="1" applyFill="1" applyAlignment="1">
      <alignment/>
    </xf>
    <xf numFmtId="0" fontId="12" fillId="0" borderId="11" xfId="0" applyFont="1" applyFill="1" applyBorder="1" applyAlignment="1">
      <alignment horizontal="left" vertical="top" wrapText="1"/>
    </xf>
    <xf numFmtId="0" fontId="13" fillId="0" borderId="0" xfId="0" applyFont="1" applyFill="1" applyAlignment="1">
      <alignment/>
    </xf>
    <xf numFmtId="0" fontId="10" fillId="0" borderId="0" xfId="0" applyFont="1" applyFill="1" applyAlignment="1">
      <alignment/>
    </xf>
    <xf numFmtId="2" fontId="3" fillId="0" borderId="11" xfId="0" applyNumberFormat="1" applyFont="1" applyFill="1" applyBorder="1" applyAlignment="1">
      <alignment horizontal="center" vertical="top"/>
    </xf>
    <xf numFmtId="0" fontId="3" fillId="33" borderId="0" xfId="0" applyFont="1" applyFill="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top"/>
    </xf>
    <xf numFmtId="191" fontId="3" fillId="33" borderId="11" xfId="0" applyNumberFormat="1" applyFont="1" applyFill="1" applyBorder="1" applyAlignment="1">
      <alignment horizontal="center" vertical="top"/>
    </xf>
    <xf numFmtId="4" fontId="3" fillId="33" borderId="11" xfId="0" applyNumberFormat="1" applyFont="1" applyFill="1" applyBorder="1" applyAlignment="1">
      <alignment horizontal="center" vertical="top"/>
    </xf>
    <xf numFmtId="0" fontId="58" fillId="33" borderId="11" xfId="0" applyNumberFormat="1" applyFont="1" applyFill="1" applyBorder="1" applyAlignment="1">
      <alignment horizontal="center" vertical="center"/>
    </xf>
    <xf numFmtId="0" fontId="58" fillId="33" borderId="11" xfId="0" applyNumberFormat="1" applyFont="1" applyFill="1" applyBorder="1" applyAlignment="1">
      <alignment horizontal="center" vertical="top"/>
    </xf>
    <xf numFmtId="0" fontId="0" fillId="33" borderId="11" xfId="0" applyFill="1" applyBorder="1" applyAlignment="1">
      <alignment/>
    </xf>
    <xf numFmtId="0" fontId="58" fillId="33" borderId="11" xfId="0" applyFont="1" applyFill="1" applyBorder="1" applyAlignment="1">
      <alignment horizontal="center" vertical="top"/>
    </xf>
    <xf numFmtId="4" fontId="58" fillId="33" borderId="11" xfId="0" applyNumberFormat="1" applyFont="1" applyFill="1" applyBorder="1" applyAlignment="1">
      <alignment horizontal="center" vertical="top"/>
    </xf>
    <xf numFmtId="0" fontId="10" fillId="33" borderId="0" xfId="0" applyFont="1" applyFill="1" applyAlignment="1">
      <alignment/>
    </xf>
    <xf numFmtId="0" fontId="0" fillId="33" borderId="0" xfId="0" applyFill="1" applyAlignment="1">
      <alignment/>
    </xf>
    <xf numFmtId="0" fontId="3" fillId="0" borderId="11" xfId="0" applyNumberFormat="1" applyFont="1" applyFill="1" applyBorder="1" applyAlignment="1">
      <alignment horizontal="center" vertical="top"/>
    </xf>
    <xf numFmtId="4" fontId="10" fillId="0" borderId="11" xfId="0" applyNumberFormat="1" applyFont="1" applyFill="1" applyBorder="1" applyAlignment="1">
      <alignment/>
    </xf>
    <xf numFmtId="0" fontId="3"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4" fontId="0" fillId="0" borderId="11" xfId="0" applyNumberFormat="1" applyFill="1" applyBorder="1" applyAlignment="1">
      <alignment/>
    </xf>
    <xf numFmtId="4" fontId="3" fillId="0" borderId="13"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0" fontId="0" fillId="0" borderId="0" xfId="0" applyFont="1" applyFill="1" applyAlignment="1">
      <alignment/>
    </xf>
    <xf numFmtId="0" fontId="18" fillId="0" borderId="11" xfId="53" applyFont="1" applyFill="1" applyBorder="1" applyAlignment="1">
      <alignment horizontal="center" vertical="center" wrapText="1"/>
      <protection/>
    </xf>
    <xf numFmtId="0" fontId="18" fillId="0" borderId="11" xfId="53" applyFont="1" applyFill="1" applyBorder="1" applyAlignment="1">
      <alignment horizontal="center" vertical="top" wrapText="1"/>
      <protection/>
    </xf>
    <xf numFmtId="0" fontId="18" fillId="0" borderId="11" xfId="53" applyFont="1" applyFill="1" applyBorder="1" applyAlignment="1">
      <alignment horizontal="left" vertical="top" wrapText="1"/>
      <protection/>
    </xf>
    <xf numFmtId="0" fontId="18" fillId="0" borderId="11" xfId="53" applyFont="1" applyFill="1" applyBorder="1" applyAlignment="1">
      <alignment horizontal="center" vertical="top"/>
      <protection/>
    </xf>
    <xf numFmtId="4" fontId="18" fillId="0" borderId="11" xfId="53" applyNumberFormat="1" applyFont="1" applyFill="1" applyBorder="1" applyAlignment="1">
      <alignment horizontal="center" vertical="top"/>
      <protection/>
    </xf>
    <xf numFmtId="0" fontId="3" fillId="0" borderId="15" xfId="0" applyFont="1" applyBorder="1" applyAlignment="1">
      <alignment horizontal="center"/>
    </xf>
    <xf numFmtId="0" fontId="3" fillId="0" borderId="0" xfId="0" applyFont="1" applyAlignment="1">
      <alignment horizontal="center" wrapText="1"/>
    </xf>
    <xf numFmtId="0" fontId="6" fillId="0" borderId="0" xfId="0" applyFont="1" applyAlignment="1">
      <alignment horizontal="center"/>
    </xf>
    <xf numFmtId="0" fontId="5" fillId="0" borderId="0" xfId="0" applyFont="1" applyAlignment="1">
      <alignment horizontal="center"/>
    </xf>
    <xf numFmtId="49" fontId="5" fillId="0" borderId="15" xfId="0" applyNumberFormat="1" applyFont="1" applyBorder="1" applyAlignment="1">
      <alignment horizontal="center"/>
    </xf>
    <xf numFmtId="0" fontId="7"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49" fontId="3" fillId="0" borderId="0" xfId="0" applyNumberFormat="1" applyFont="1" applyAlignment="1">
      <alignment horizontal="left"/>
    </xf>
    <xf numFmtId="0" fontId="1" fillId="0" borderId="0" xfId="42" applyAlignment="1" applyProtection="1">
      <alignment/>
      <protection/>
    </xf>
    <xf numFmtId="0" fontId="3" fillId="0" borderId="0" xfId="0" applyFont="1" applyAlignment="1">
      <alignment/>
    </xf>
    <xf numFmtId="0" fontId="11" fillId="0" borderId="0" xfId="0" applyFont="1" applyFill="1" applyAlignment="1">
      <alignment horizontal="center" wrapText="1"/>
    </xf>
    <xf numFmtId="0" fontId="17" fillId="0" borderId="0" xfId="0" applyFont="1" applyFill="1" applyAlignment="1">
      <alignment wrapText="1"/>
    </xf>
    <xf numFmtId="0" fontId="18" fillId="0" borderId="11" xfId="53" applyFont="1" applyFill="1" applyBorder="1" applyAlignment="1">
      <alignment horizontal="center" vertical="center" wrapText="1"/>
      <protection/>
    </xf>
    <xf numFmtId="0" fontId="0" fillId="0" borderId="11" xfId="0" applyFill="1" applyBorder="1" applyAlignment="1">
      <alignment/>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4" fontId="3" fillId="0" borderId="14"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165" fontId="3" fillId="0" borderId="11" xfId="0" applyNumberFormat="1" applyFont="1" applyFill="1" applyBorder="1" applyAlignment="1">
      <alignment horizontal="center" vertical="center"/>
    </xf>
    <xf numFmtId="181" fontId="3" fillId="0" borderId="11" xfId="61" applyFont="1" applyFill="1" applyBorder="1" applyAlignment="1">
      <alignment horizontal="center" vertical="center"/>
    </xf>
    <xf numFmtId="0" fontId="59" fillId="0" borderId="19" xfId="0" applyFont="1" applyFill="1" applyBorder="1" applyAlignment="1">
      <alignment horizontal="center" vertical="center" wrapText="1"/>
    </xf>
    <xf numFmtId="0" fontId="0" fillId="0" borderId="11" xfId="0" applyFont="1" applyFill="1" applyBorder="1" applyAlignment="1">
      <alignment/>
    </xf>
    <xf numFmtId="0" fontId="18" fillId="0" borderId="16" xfId="53" applyFont="1" applyFill="1" applyBorder="1" applyAlignment="1">
      <alignment horizontal="center" vertical="center" wrapText="1"/>
      <protection/>
    </xf>
    <xf numFmtId="0" fontId="18" fillId="0" borderId="20" xfId="53" applyFont="1" applyFill="1" applyBorder="1" applyAlignment="1">
      <alignment horizontal="center" vertical="center" wrapText="1"/>
      <protection/>
    </xf>
    <xf numFmtId="0" fontId="18" fillId="0" borderId="17" xfId="53" applyFont="1" applyFill="1" applyBorder="1" applyAlignment="1">
      <alignment horizontal="center" vertical="center" wrapText="1"/>
      <protection/>
    </xf>
    <xf numFmtId="0" fontId="40" fillId="0" borderId="11" xfId="53" applyFont="1" applyFill="1" applyBorder="1" applyAlignment="1">
      <alignment horizontal="left" vertical="top" wrapText="1"/>
      <protection/>
    </xf>
    <xf numFmtId="0" fontId="40" fillId="0" borderId="11" xfId="53" applyFont="1" applyFill="1" applyBorder="1" applyAlignment="1">
      <alignment horizontal="center" vertical="top" wrapText="1"/>
      <protection/>
    </xf>
    <xf numFmtId="4" fontId="18" fillId="0" borderId="16" xfId="53" applyNumberFormat="1" applyFont="1" applyFill="1" applyBorder="1" applyAlignment="1">
      <alignment horizontal="center" vertical="center"/>
      <protection/>
    </xf>
    <xf numFmtId="4" fontId="18" fillId="0" borderId="20" xfId="53" applyNumberFormat="1" applyFont="1" applyFill="1" applyBorder="1" applyAlignment="1">
      <alignment horizontal="center" vertical="center"/>
      <protection/>
    </xf>
    <xf numFmtId="4" fontId="18" fillId="0" borderId="17" xfId="53" applyNumberFormat="1" applyFont="1" applyFill="1" applyBorder="1" applyAlignment="1">
      <alignment horizontal="center" vertical="center"/>
      <protection/>
    </xf>
    <xf numFmtId="0" fontId="10" fillId="0" borderId="0" xfId="0" applyFont="1" applyFill="1" applyAlignment="1">
      <alignment horizontal="righ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k1arh@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DS18"/>
  <sheetViews>
    <sheetView view="pageBreakPreview" zoomScaleSheetLayoutView="100" zoomScalePageLayoutView="0" workbookViewId="0" topLeftCell="A1">
      <selection activeCell="BB20" sqref="BB20"/>
    </sheetView>
  </sheetViews>
  <sheetFormatPr defaultColWidth="1.12109375" defaultRowHeight="12.75"/>
  <cols>
    <col min="1" max="16384" width="1.12109375" style="1" customWidth="1"/>
  </cols>
  <sheetData>
    <row r="1" s="2" customFormat="1" ht="9.75">
      <c r="DS1" s="3" t="s">
        <v>0</v>
      </c>
    </row>
    <row r="2" s="2" customFormat="1" ht="9.75">
      <c r="DS2" s="3" t="s">
        <v>1</v>
      </c>
    </row>
    <row r="3" s="2" customFormat="1" ht="9.75">
      <c r="DS3" s="3" t="s">
        <v>2</v>
      </c>
    </row>
    <row r="4" s="2" customFormat="1" ht="9.75">
      <c r="DS4" s="3" t="s">
        <v>3</v>
      </c>
    </row>
    <row r="10" spans="1:123" s="4" customFormat="1" ht="17.25">
      <c r="A10" s="63" t="s">
        <v>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row>
    <row r="11" spans="1:123" s="4" customFormat="1" ht="17.25">
      <c r="A11" s="63" t="s">
        <v>5</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row>
    <row r="12" spans="61:86" s="4" customFormat="1" ht="17.25">
      <c r="BI12" s="7" t="s">
        <v>6</v>
      </c>
      <c r="BK12" s="64" t="s">
        <v>170</v>
      </c>
      <c r="BL12" s="64"/>
      <c r="BM12" s="64"/>
      <c r="BN12" s="64"/>
      <c r="BO12" s="64"/>
      <c r="BP12" s="64"/>
      <c r="BQ12" s="64"/>
      <c r="BR12" s="64"/>
      <c r="BS12" s="64"/>
      <c r="BT12" s="64"/>
      <c r="BU12" s="64"/>
      <c r="BV12" s="64"/>
      <c r="BW12" s="64"/>
      <c r="BX12" s="64"/>
      <c r="BY12" s="64"/>
      <c r="BZ12" s="64"/>
      <c r="CA12" s="64"/>
      <c r="CB12" s="64"/>
      <c r="CD12" s="5" t="s">
        <v>8</v>
      </c>
      <c r="CH12" s="4" t="s">
        <v>56</v>
      </c>
    </row>
    <row r="13" s="6" customFormat="1" ht="9">
      <c r="BK13" s="6" t="s">
        <v>7</v>
      </c>
    </row>
    <row r="16" spans="4:121" ht="30.75" customHeight="1">
      <c r="D16" s="61" t="s">
        <v>60</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row>
    <row r="17" spans="19:105" s="6" customFormat="1" ht="9">
      <c r="S17" s="62" t="s">
        <v>9</v>
      </c>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row>
    <row r="18" spans="19:105" ht="15">
      <c r="S18" s="60" t="s">
        <v>59</v>
      </c>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row>
  </sheetData>
  <sheetProtection/>
  <mergeCells count="6">
    <mergeCell ref="S18:DA18"/>
    <mergeCell ref="S17:DA17"/>
    <mergeCell ref="A10:DS10"/>
    <mergeCell ref="A11:DS11"/>
    <mergeCell ref="BK12:CB12"/>
    <mergeCell ref="D16:DQ1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DT28"/>
  <sheetViews>
    <sheetView view="pageBreakPreview" zoomScaleSheetLayoutView="100" zoomScalePageLayoutView="0" workbookViewId="0" topLeftCell="A1">
      <selection activeCell="AB30" sqref="AB30"/>
    </sheetView>
  </sheetViews>
  <sheetFormatPr defaultColWidth="1.12109375" defaultRowHeight="12.75"/>
  <cols>
    <col min="1" max="16384" width="1.12109375" style="1" customWidth="1"/>
  </cols>
  <sheetData>
    <row r="1" spans="123:124" s="2" customFormat="1" ht="9.75">
      <c r="DS1" s="3" t="s">
        <v>10</v>
      </c>
      <c r="DT1" s="3"/>
    </row>
    <row r="2" spans="123:124" s="2" customFormat="1" ht="9.75">
      <c r="DS2" s="3" t="s">
        <v>11</v>
      </c>
      <c r="DT2" s="3"/>
    </row>
    <row r="3" spans="123:124" s="2" customFormat="1" ht="9.75">
      <c r="DS3" s="3" t="s">
        <v>12</v>
      </c>
      <c r="DT3" s="3"/>
    </row>
    <row r="6" spans="1:123" s="9" customFormat="1" ht="18">
      <c r="A6" s="65" t="s">
        <v>13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row>
    <row r="10" spans="1:123" ht="30" customHeight="1">
      <c r="A10" s="11" t="s">
        <v>14</v>
      </c>
      <c r="B10" s="12"/>
      <c r="C10" s="12"/>
      <c r="D10" s="12"/>
      <c r="E10" s="12"/>
      <c r="F10" s="12"/>
      <c r="G10" s="12"/>
      <c r="H10" s="12"/>
      <c r="I10" s="12"/>
      <c r="J10" s="12"/>
      <c r="K10" s="12"/>
      <c r="L10" s="12"/>
      <c r="M10" s="12"/>
      <c r="N10" s="12"/>
      <c r="O10" s="12"/>
      <c r="P10" s="12"/>
      <c r="Q10" s="12"/>
      <c r="R10" s="12"/>
      <c r="S10" s="12"/>
      <c r="T10" s="12"/>
      <c r="U10" s="66" t="s">
        <v>60</v>
      </c>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row>
    <row r="12" spans="1:123" ht="15">
      <c r="A12" s="10" t="s">
        <v>15</v>
      </c>
      <c r="Z12" s="67" t="s">
        <v>59</v>
      </c>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row>
    <row r="14" spans="1:123" ht="15">
      <c r="A14" s="10" t="s">
        <v>16</v>
      </c>
      <c r="R14" s="67" t="s">
        <v>61</v>
      </c>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row>
    <row r="16" spans="1:123" ht="15">
      <c r="A16" s="10" t="s">
        <v>17</v>
      </c>
      <c r="R16" s="67" t="s">
        <v>62</v>
      </c>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row>
    <row r="18" spans="1:123" ht="15">
      <c r="A18" s="10" t="s">
        <v>18</v>
      </c>
      <c r="F18" s="68" t="s">
        <v>63</v>
      </c>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row>
    <row r="19" spans="6:32" ht="15">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123" ht="15">
      <c r="A20" s="10" t="s">
        <v>19</v>
      </c>
      <c r="F20" s="68" t="s">
        <v>64</v>
      </c>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row>
    <row r="22" spans="1:123" ht="15">
      <c r="A22" s="10" t="s">
        <v>20</v>
      </c>
      <c r="T22" s="67" t="s">
        <v>161</v>
      </c>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row>
    <row r="24" spans="1:123" ht="15">
      <c r="A24" s="10" t="s">
        <v>21</v>
      </c>
      <c r="X24" s="69" t="s">
        <v>65</v>
      </c>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row>
    <row r="26" spans="1:123" ht="15">
      <c r="A26" s="10" t="s">
        <v>22</v>
      </c>
      <c r="T26" s="68" t="s">
        <v>162</v>
      </c>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row>
    <row r="28" spans="1:123" ht="15">
      <c r="A28" s="10" t="s">
        <v>23</v>
      </c>
      <c r="F28" s="68" t="s">
        <v>163</v>
      </c>
      <c r="G28" s="68"/>
      <c r="H28" s="68"/>
      <c r="I28" s="68"/>
      <c r="J28" s="68"/>
      <c r="K28" s="68"/>
      <c r="L28" s="68"/>
      <c r="M28" s="68"/>
      <c r="N28" s="68"/>
      <c r="O28" s="68"/>
      <c r="P28" s="68"/>
      <c r="Q28" s="68"/>
      <c r="R28" s="68"/>
      <c r="S28" s="68"/>
      <c r="T28" s="68"/>
      <c r="U28" s="68"/>
      <c r="V28" s="68"/>
      <c r="W28" s="68"/>
      <c r="X28" s="68"/>
      <c r="Y28" s="68"/>
      <c r="Z28" s="68"/>
      <c r="AA28" s="68"/>
      <c r="AB28" s="68"/>
      <c r="AC28" s="6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row>
  </sheetData>
  <sheetProtection/>
  <mergeCells count="11">
    <mergeCell ref="T22:DS22"/>
    <mergeCell ref="F28:AC28"/>
    <mergeCell ref="T26:BD26"/>
    <mergeCell ref="X24:BR24"/>
    <mergeCell ref="F20:AF20"/>
    <mergeCell ref="A6:DS6"/>
    <mergeCell ref="U10:DS10"/>
    <mergeCell ref="Z12:DS12"/>
    <mergeCell ref="R14:DS14"/>
    <mergeCell ref="R16:DS16"/>
    <mergeCell ref="F18:AF18"/>
  </mergeCells>
  <hyperlinks>
    <hyperlink ref="X24" r:id="rId1" display="ik1arh@yandex.ru"/>
  </hyperlinks>
  <printOptions/>
  <pageMargins left="0.3937007874015748" right="0.3937007874015748" top="0.7874015748031497" bottom="0.3937007874015748" header="0.2755905511811024" footer="0.2755905511811024"/>
  <pageSetup horizontalDpi="600" verticalDpi="600" orientation="landscape" paperSize="9" r:id="rId2"/>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dimension ref="A1:P48"/>
  <sheetViews>
    <sheetView view="pageBreakPreview" zoomScale="60" zoomScaleNormal="85" zoomScalePageLayoutView="0" workbookViewId="0" topLeftCell="A1">
      <selection activeCell="I7" sqref="I7"/>
    </sheetView>
  </sheetViews>
  <sheetFormatPr defaultColWidth="9.125" defaultRowHeight="12.75"/>
  <cols>
    <col min="1" max="1" width="6.50390625" style="19" customWidth="1"/>
    <col min="2" max="2" width="74.50390625" style="19" customWidth="1"/>
    <col min="3" max="3" width="13.875" style="19" customWidth="1"/>
    <col min="4" max="4" width="20.625" style="45" hidden="1" customWidth="1"/>
    <col min="5" max="6" width="20.625" style="19" customWidth="1"/>
    <col min="7" max="11" width="21.375" style="19" customWidth="1"/>
    <col min="12" max="16" width="13.50390625" style="19" customWidth="1"/>
    <col min="17" max="16384" width="9.125" style="19" customWidth="1"/>
  </cols>
  <sheetData>
    <row r="1" spans="1:11" ht="63.75">
      <c r="A1" s="17"/>
      <c r="B1" s="17"/>
      <c r="C1" s="17"/>
      <c r="D1" s="34"/>
      <c r="E1" s="17"/>
      <c r="F1" s="17"/>
      <c r="K1" s="18" t="s">
        <v>66</v>
      </c>
    </row>
    <row r="2" spans="1:7" ht="15.75">
      <c r="A2" s="17"/>
      <c r="B2" s="17"/>
      <c r="C2" s="17"/>
      <c r="D2" s="34"/>
      <c r="E2" s="17"/>
      <c r="F2" s="17"/>
      <c r="G2" s="17"/>
    </row>
    <row r="3" spans="1:7" ht="15.75">
      <c r="A3" s="17"/>
      <c r="B3" s="17"/>
      <c r="C3" s="17"/>
      <c r="D3" s="34"/>
      <c r="E3" s="17"/>
      <c r="F3" s="17"/>
      <c r="G3" s="17"/>
    </row>
    <row r="4" spans="1:11" ht="34.5" customHeight="1">
      <c r="A4" s="71" t="s">
        <v>67</v>
      </c>
      <c r="B4" s="71"/>
      <c r="C4" s="71"/>
      <c r="D4" s="71"/>
      <c r="E4" s="71"/>
      <c r="F4" s="71"/>
      <c r="G4" s="71"/>
      <c r="H4" s="71"/>
      <c r="I4" s="71"/>
      <c r="J4" s="71"/>
      <c r="K4" s="71"/>
    </row>
    <row r="5" spans="1:7" ht="15.75">
      <c r="A5" s="17"/>
      <c r="B5" s="17"/>
      <c r="C5" s="17"/>
      <c r="D5" s="34"/>
      <c r="E5" s="17"/>
      <c r="F5" s="17"/>
      <c r="G5" s="17"/>
    </row>
    <row r="6" spans="1:7" ht="15.75">
      <c r="A6" s="17"/>
      <c r="B6" s="17"/>
      <c r="C6" s="17"/>
      <c r="D6" s="34"/>
      <c r="E6" s="17"/>
      <c r="F6" s="17"/>
      <c r="G6" s="17"/>
    </row>
    <row r="7" spans="1:11" ht="99.75" customHeight="1">
      <c r="A7" s="20" t="s">
        <v>68</v>
      </c>
      <c r="B7" s="13" t="s">
        <v>24</v>
      </c>
      <c r="C7" s="13" t="s">
        <v>69</v>
      </c>
      <c r="D7" s="35" t="s">
        <v>160</v>
      </c>
      <c r="E7" s="13" t="s">
        <v>168</v>
      </c>
      <c r="F7" s="83" t="s">
        <v>182</v>
      </c>
      <c r="G7" s="21" t="s">
        <v>169</v>
      </c>
      <c r="H7" s="21" t="s">
        <v>176</v>
      </c>
      <c r="I7" s="21" t="s">
        <v>177</v>
      </c>
      <c r="J7" s="21" t="s">
        <v>178</v>
      </c>
      <c r="K7" s="21" t="s">
        <v>179</v>
      </c>
    </row>
    <row r="8" spans="1:11" ht="15.75">
      <c r="A8" s="22" t="s">
        <v>25</v>
      </c>
      <c r="B8" s="23" t="s">
        <v>70</v>
      </c>
      <c r="C8" s="22"/>
      <c r="D8" s="36"/>
      <c r="E8" s="14"/>
      <c r="F8" s="14"/>
      <c r="G8" s="16"/>
      <c r="H8" s="16"/>
      <c r="I8" s="16"/>
      <c r="J8" s="16"/>
      <c r="K8" s="16"/>
    </row>
    <row r="9" spans="1:11" ht="15.75">
      <c r="A9" s="22" t="s">
        <v>28</v>
      </c>
      <c r="B9" s="23" t="s">
        <v>26</v>
      </c>
      <c r="C9" s="22" t="s">
        <v>29</v>
      </c>
      <c r="D9" s="36">
        <v>50000.96</v>
      </c>
      <c r="E9" s="16">
        <f>79979.735/1.2</f>
        <v>66649.77916666667</v>
      </c>
      <c r="F9" s="16">
        <v>0</v>
      </c>
      <c r="G9" s="16">
        <f>G26+G31+G32</f>
        <v>5785.919999999999</v>
      </c>
      <c r="H9" s="16">
        <f>H26+H31+H32</f>
        <v>5947.8975544928</v>
      </c>
      <c r="I9" s="16">
        <f>I26+I31+I32</f>
        <v>6118.737730105788</v>
      </c>
      <c r="J9" s="16">
        <f>J26+J31+J32</f>
        <v>6294.634774916919</v>
      </c>
      <c r="K9" s="16">
        <f>K26+K31+K32</f>
        <v>6475.738372254459</v>
      </c>
    </row>
    <row r="10" spans="1:11" ht="15.75">
      <c r="A10" s="22" t="s">
        <v>30</v>
      </c>
      <c r="B10" s="23" t="s">
        <v>27</v>
      </c>
      <c r="C10" s="22" t="s">
        <v>29</v>
      </c>
      <c r="D10" s="36">
        <v>11493.78</v>
      </c>
      <c r="E10" s="16">
        <v>13372.327</v>
      </c>
      <c r="F10" s="16">
        <v>0</v>
      </c>
      <c r="G10" s="16">
        <v>0</v>
      </c>
      <c r="H10" s="16">
        <v>0</v>
      </c>
      <c r="I10" s="16">
        <v>0</v>
      </c>
      <c r="J10" s="16">
        <v>0</v>
      </c>
      <c r="K10" s="16">
        <v>0</v>
      </c>
    </row>
    <row r="11" spans="1:11" ht="15.75">
      <c r="A11" s="22" t="s">
        <v>31</v>
      </c>
      <c r="B11" s="23" t="s">
        <v>72</v>
      </c>
      <c r="C11" s="22" t="s">
        <v>29</v>
      </c>
      <c r="D11" s="36">
        <v>11493.78</v>
      </c>
      <c r="E11" s="16">
        <f>E10+172.198</f>
        <v>13544.525</v>
      </c>
      <c r="F11" s="16">
        <v>0</v>
      </c>
      <c r="G11" s="16">
        <v>176.27</v>
      </c>
      <c r="H11" s="16">
        <v>176.27</v>
      </c>
      <c r="I11" s="16">
        <v>176.27</v>
      </c>
      <c r="J11" s="16">
        <v>176.27</v>
      </c>
      <c r="K11" s="16">
        <v>176.27</v>
      </c>
    </row>
    <row r="12" spans="1:11" ht="15.75">
      <c r="A12" s="22" t="s">
        <v>32</v>
      </c>
      <c r="B12" s="23" t="s">
        <v>33</v>
      </c>
      <c r="C12" s="22" t="s">
        <v>29</v>
      </c>
      <c r="D12" s="36">
        <v>11493.78</v>
      </c>
      <c r="E12" s="16">
        <f>E10</f>
        <v>13372.327</v>
      </c>
      <c r="F12" s="16">
        <f>F11</f>
        <v>0</v>
      </c>
      <c r="G12" s="16">
        <v>0</v>
      </c>
      <c r="H12" s="16">
        <v>0</v>
      </c>
      <c r="I12" s="16">
        <v>0</v>
      </c>
      <c r="J12" s="16">
        <v>0</v>
      </c>
      <c r="K12" s="16">
        <v>0</v>
      </c>
    </row>
    <row r="13" spans="1:11" ht="15.75">
      <c r="A13" s="22" t="s">
        <v>34</v>
      </c>
      <c r="B13" s="23" t="s">
        <v>73</v>
      </c>
      <c r="C13" s="22"/>
      <c r="D13" s="36"/>
      <c r="E13" s="14"/>
      <c r="F13" s="14"/>
      <c r="G13" s="14"/>
      <c r="H13" s="14"/>
      <c r="I13" s="14"/>
      <c r="J13" s="14"/>
      <c r="K13" s="14"/>
    </row>
    <row r="14" spans="1:16" ht="47.25">
      <c r="A14" s="22" t="s">
        <v>35</v>
      </c>
      <c r="B14" s="23" t="s">
        <v>74</v>
      </c>
      <c r="C14" s="22" t="s">
        <v>36</v>
      </c>
      <c r="D14" s="37">
        <v>22.98711864732197</v>
      </c>
      <c r="E14" s="15">
        <f>100-(E9-E10)/E9*100</f>
        <v>20.06357285379852</v>
      </c>
      <c r="F14" s="15">
        <v>0</v>
      </c>
      <c r="G14" s="15">
        <f>100-(G9-G10)/G9*100</f>
        <v>0</v>
      </c>
      <c r="H14" s="15">
        <f>100-(H9-H10)/H9*100</f>
        <v>0</v>
      </c>
      <c r="I14" s="15">
        <f>100-(I9-I10)/I9*100</f>
        <v>0</v>
      </c>
      <c r="J14" s="15">
        <f>100-(J9-J10)/J9*100</f>
        <v>0</v>
      </c>
      <c r="K14" s="15">
        <f>100-(K9-K10)/K9*100</f>
        <v>0</v>
      </c>
      <c r="L14"/>
      <c r="M14"/>
      <c r="N14" s="72"/>
      <c r="O14" s="72"/>
      <c r="P14" s="25"/>
    </row>
    <row r="15" spans="1:16" ht="31.5">
      <c r="A15" s="22" t="s">
        <v>37</v>
      </c>
      <c r="B15" s="23" t="s">
        <v>75</v>
      </c>
      <c r="C15" s="22"/>
      <c r="D15" s="36"/>
      <c r="E15" s="14"/>
      <c r="F15" s="14"/>
      <c r="G15" s="16"/>
      <c r="H15" s="16"/>
      <c r="I15" s="16"/>
      <c r="J15" s="16"/>
      <c r="K15" s="16"/>
      <c r="L15"/>
      <c r="M15"/>
      <c r="N15" s="72"/>
      <c r="O15" s="72"/>
      <c r="P15" s="24"/>
    </row>
    <row r="16" spans="1:16" ht="37.5">
      <c r="A16" s="22" t="s">
        <v>58</v>
      </c>
      <c r="B16" s="23" t="s">
        <v>76</v>
      </c>
      <c r="C16" s="22" t="s">
        <v>38</v>
      </c>
      <c r="D16" s="38" t="s">
        <v>71</v>
      </c>
      <c r="E16" s="16"/>
      <c r="F16" s="16" t="s">
        <v>71</v>
      </c>
      <c r="G16" s="16" t="s">
        <v>71</v>
      </c>
      <c r="H16" s="16" t="s">
        <v>71</v>
      </c>
      <c r="I16" s="16" t="s">
        <v>71</v>
      </c>
      <c r="J16" s="16" t="s">
        <v>71</v>
      </c>
      <c r="K16" s="16" t="s">
        <v>71</v>
      </c>
      <c r="L16"/>
      <c r="M16"/>
      <c r="N16" s="24"/>
      <c r="O16" s="24"/>
      <c r="P16" s="25"/>
    </row>
    <row r="17" spans="1:16" ht="18.75">
      <c r="A17" s="22" t="s">
        <v>57</v>
      </c>
      <c r="B17" s="23" t="s">
        <v>77</v>
      </c>
      <c r="C17" s="22" t="s">
        <v>78</v>
      </c>
      <c r="D17" s="38" t="s">
        <v>71</v>
      </c>
      <c r="E17" s="16"/>
      <c r="F17" s="16" t="s">
        <v>71</v>
      </c>
      <c r="G17" s="16" t="s">
        <v>71</v>
      </c>
      <c r="H17" s="16" t="s">
        <v>71</v>
      </c>
      <c r="I17" s="16" t="s">
        <v>71</v>
      </c>
      <c r="J17" s="16" t="s">
        <v>71</v>
      </c>
      <c r="K17" s="16" t="s">
        <v>71</v>
      </c>
      <c r="L17"/>
      <c r="M17"/>
      <c r="N17" s="24"/>
      <c r="O17" s="24"/>
      <c r="P17" s="25"/>
    </row>
    <row r="18" spans="1:13" ht="18.75">
      <c r="A18" s="26" t="s">
        <v>39</v>
      </c>
      <c r="B18" s="27" t="s">
        <v>79</v>
      </c>
      <c r="C18" s="26" t="s">
        <v>38</v>
      </c>
      <c r="D18" s="39">
        <v>4.963</v>
      </c>
      <c r="E18" s="81">
        <v>4.75085162601626</v>
      </c>
      <c r="F18" s="82">
        <v>4.920188148148148</v>
      </c>
      <c r="G18" s="82">
        <v>4.850386128148148</v>
      </c>
      <c r="H18" s="82">
        <v>4.850386128148148</v>
      </c>
      <c r="I18" s="82">
        <v>4.850386128148148</v>
      </c>
      <c r="J18" s="82">
        <v>4.850386128148148</v>
      </c>
      <c r="K18" s="82">
        <v>4.850386128148148</v>
      </c>
      <c r="L18"/>
      <c r="M18"/>
    </row>
    <row r="19" spans="1:13" ht="18.75">
      <c r="A19" s="26" t="s">
        <v>40</v>
      </c>
      <c r="B19" s="23" t="s">
        <v>80</v>
      </c>
      <c r="C19" s="22" t="s">
        <v>41</v>
      </c>
      <c r="D19" s="39">
        <v>13639.364677854</v>
      </c>
      <c r="E19" s="82">
        <v>24975.239</v>
      </c>
      <c r="F19" s="82">
        <v>24997.12</v>
      </c>
      <c r="G19" s="82">
        <v>24475.73</v>
      </c>
      <c r="H19" s="82">
        <v>24475.73</v>
      </c>
      <c r="I19" s="82">
        <v>24475.73</v>
      </c>
      <c r="J19" s="82">
        <v>24475.73</v>
      </c>
      <c r="K19" s="82">
        <v>24475.73</v>
      </c>
      <c r="L19" s="28"/>
      <c r="M19" s="25"/>
    </row>
    <row r="20" spans="1:16" ht="37.5">
      <c r="A20" s="22" t="s">
        <v>42</v>
      </c>
      <c r="B20" s="23" t="s">
        <v>81</v>
      </c>
      <c r="C20" s="22" t="s">
        <v>41</v>
      </c>
      <c r="D20" s="40">
        <v>9604.171584999998</v>
      </c>
      <c r="E20" s="82">
        <v>9439.419</v>
      </c>
      <c r="F20" s="82">
        <v>9571.912</v>
      </c>
      <c r="G20" s="82">
        <v>6646.225099499999</v>
      </c>
      <c r="H20" s="82">
        <v>6646.225099499999</v>
      </c>
      <c r="I20" s="82">
        <v>6646.225099499999</v>
      </c>
      <c r="J20" s="82">
        <v>6646.225099499999</v>
      </c>
      <c r="K20" s="82">
        <v>6646.225099499999</v>
      </c>
      <c r="L20" s="28"/>
      <c r="M20" s="25"/>
      <c r="P20" s="25"/>
    </row>
    <row r="21" spans="1:16" ht="33.75" customHeight="1">
      <c r="A21" s="22" t="s">
        <v>82</v>
      </c>
      <c r="B21" s="75" t="s">
        <v>83</v>
      </c>
      <c r="C21" s="22" t="s">
        <v>36</v>
      </c>
      <c r="D21" s="38" t="s">
        <v>71</v>
      </c>
      <c r="E21" s="77" t="s">
        <v>181</v>
      </c>
      <c r="F21" s="78"/>
      <c r="G21" s="78"/>
      <c r="H21" s="78"/>
      <c r="I21" s="78"/>
      <c r="J21" s="78"/>
      <c r="K21" s="79"/>
      <c r="L21"/>
      <c r="M21"/>
      <c r="N21" s="28"/>
      <c r="O21" s="28"/>
      <c r="P21" s="25"/>
    </row>
    <row r="22" spans="1:16" ht="31.5">
      <c r="A22" s="22" t="s">
        <v>180</v>
      </c>
      <c r="B22" s="76"/>
      <c r="C22" s="22" t="s">
        <v>36</v>
      </c>
      <c r="D22" s="38"/>
      <c r="E22" s="53">
        <v>2</v>
      </c>
      <c r="F22" s="80">
        <v>1.9</v>
      </c>
      <c r="G22" s="52">
        <f>F22</f>
        <v>1.9</v>
      </c>
      <c r="H22" s="52">
        <f>G22</f>
        <v>1.9</v>
      </c>
      <c r="I22" s="52">
        <f>H22</f>
        <v>1.9</v>
      </c>
      <c r="J22" s="52">
        <f>I22</f>
        <v>1.9</v>
      </c>
      <c r="K22" s="52">
        <f>J22</f>
        <v>1.9</v>
      </c>
      <c r="L22"/>
      <c r="M22"/>
      <c r="N22" s="28"/>
      <c r="O22" s="28"/>
      <c r="P22" s="25"/>
    </row>
    <row r="23" spans="1:16" ht="33.75" customHeight="1">
      <c r="A23" s="22" t="s">
        <v>84</v>
      </c>
      <c r="B23" s="23" t="s">
        <v>85</v>
      </c>
      <c r="C23" s="22"/>
      <c r="D23" s="38" t="s">
        <v>71</v>
      </c>
      <c r="E23" s="77" t="s">
        <v>164</v>
      </c>
      <c r="F23" s="78"/>
      <c r="G23" s="78"/>
      <c r="H23" s="78"/>
      <c r="I23" s="78"/>
      <c r="J23" s="78"/>
      <c r="K23" s="79"/>
      <c r="L23"/>
      <c r="M23"/>
      <c r="N23" s="24"/>
      <c r="O23" s="24"/>
      <c r="P23" s="25"/>
    </row>
    <row r="24" spans="1:16" ht="37.5">
      <c r="A24" s="22" t="s">
        <v>86</v>
      </c>
      <c r="B24" s="23" t="s">
        <v>87</v>
      </c>
      <c r="C24" s="22" t="s">
        <v>78</v>
      </c>
      <c r="D24" s="38" t="s">
        <v>71</v>
      </c>
      <c r="E24" s="16"/>
      <c r="F24" s="16"/>
      <c r="G24" s="16" t="s">
        <v>71</v>
      </c>
      <c r="H24" s="16"/>
      <c r="I24" s="16"/>
      <c r="J24" s="16"/>
      <c r="K24" s="16"/>
      <c r="L24"/>
      <c r="M24"/>
      <c r="N24" s="24"/>
      <c r="O24" s="24"/>
      <c r="P24" s="25"/>
    </row>
    <row r="25" spans="1:13" ht="31.5">
      <c r="A25" s="22" t="s">
        <v>43</v>
      </c>
      <c r="B25" s="23" t="s">
        <v>88</v>
      </c>
      <c r="C25" s="22"/>
      <c r="D25" s="36">
        <v>5345.43</v>
      </c>
      <c r="E25" s="16">
        <f>E26+E31</f>
        <v>2850.63</v>
      </c>
      <c r="F25" s="16">
        <v>0</v>
      </c>
      <c r="G25" s="16">
        <f>G26+G31+G32</f>
        <v>5785.919999999999</v>
      </c>
      <c r="H25" s="16">
        <f>H26+H31+H32</f>
        <v>5947.8975544928</v>
      </c>
      <c r="I25" s="16">
        <f>I26+I31+I32</f>
        <v>6118.737730105788</v>
      </c>
      <c r="J25" s="16">
        <f>J26+J31+J32</f>
        <v>6294.634774916919</v>
      </c>
      <c r="K25" s="16">
        <f>K26+K31+K32</f>
        <v>6475.738372254459</v>
      </c>
      <c r="L25"/>
      <c r="M25"/>
    </row>
    <row r="26" spans="1:13" ht="56.25">
      <c r="A26" s="22" t="s">
        <v>44</v>
      </c>
      <c r="B26" s="23" t="s">
        <v>89</v>
      </c>
      <c r="C26" s="22" t="s">
        <v>29</v>
      </c>
      <c r="D26" s="36">
        <v>4142.17</v>
      </c>
      <c r="E26" s="16">
        <v>2447.03</v>
      </c>
      <c r="F26" s="16">
        <v>2480.1</v>
      </c>
      <c r="G26" s="16">
        <v>5354.23</v>
      </c>
      <c r="H26" s="16">
        <f>G26*1.04*0.99</f>
        <v>5512.715208</v>
      </c>
      <c r="I26" s="16">
        <f>H26*1.04*0.99</f>
        <v>5675.8915781568</v>
      </c>
      <c r="J26" s="16">
        <f>I26*1.04*0.99</f>
        <v>5843.897968870242</v>
      </c>
      <c r="K26" s="16">
        <f>J26*1.04*0.99</f>
        <v>6016.877348748801</v>
      </c>
      <c r="L26"/>
      <c r="M26"/>
    </row>
    <row r="27" spans="1:13" ht="15">
      <c r="A27" s="22"/>
      <c r="B27" s="23" t="s">
        <v>45</v>
      </c>
      <c r="C27" s="22"/>
      <c r="D27" s="36"/>
      <c r="E27" s="16"/>
      <c r="F27" s="16"/>
      <c r="G27" s="16"/>
      <c r="H27" s="16"/>
      <c r="I27" s="16"/>
      <c r="J27" s="16"/>
      <c r="K27" s="16"/>
      <c r="M27" s="29"/>
    </row>
    <row r="28" spans="1:11" ht="15">
      <c r="A28" s="22"/>
      <c r="B28" s="23" t="s">
        <v>46</v>
      </c>
      <c r="C28" s="22"/>
      <c r="D28" s="36">
        <v>1531.15</v>
      </c>
      <c r="E28" s="16">
        <f>759.974+1.191</f>
        <v>761.1650000000001</v>
      </c>
      <c r="F28" s="16">
        <v>1090.5</v>
      </c>
      <c r="G28" s="16">
        <v>834.89</v>
      </c>
      <c r="H28" s="16">
        <f>G28*1.04*0.99</f>
        <v>859.602744</v>
      </c>
      <c r="I28" s="16">
        <f>H28*1.04*0.99</f>
        <v>885.0469852224</v>
      </c>
      <c r="J28" s="16">
        <f>I28*1.04*0.99</f>
        <v>911.2443759849831</v>
      </c>
      <c r="K28" s="16">
        <f>J28*1.04*0.99</f>
        <v>938.2172095141386</v>
      </c>
    </row>
    <row r="29" spans="1:11" ht="15">
      <c r="A29" s="22"/>
      <c r="B29" s="23" t="s">
        <v>55</v>
      </c>
      <c r="C29" s="22"/>
      <c r="D29" s="36">
        <v>1738.9</v>
      </c>
      <c r="E29" s="16">
        <f>759.563</f>
        <v>759.563</v>
      </c>
      <c r="F29" s="16">
        <v>621.9</v>
      </c>
      <c r="G29" s="16">
        <f>1337.68+381.86</f>
        <v>1719.54</v>
      </c>
      <c r="H29" s="16">
        <f aca="true" t="shared" si="0" ref="H29:K31">G29*1.04*0.99</f>
        <v>1770.438384</v>
      </c>
      <c r="I29" s="16">
        <f t="shared" si="0"/>
        <v>1822.8433601664</v>
      </c>
      <c r="J29" s="16">
        <f t="shared" si="0"/>
        <v>1876.7995236273255</v>
      </c>
      <c r="K29" s="16">
        <f t="shared" si="0"/>
        <v>1932.3527895266946</v>
      </c>
    </row>
    <row r="30" spans="1:11" ht="15">
      <c r="A30" s="22"/>
      <c r="B30" s="23" t="s">
        <v>47</v>
      </c>
      <c r="C30" s="22"/>
      <c r="D30" s="36">
        <v>872.12</v>
      </c>
      <c r="E30" s="16">
        <v>738.686</v>
      </c>
      <c r="F30" s="16">
        <v>455.9</v>
      </c>
      <c r="G30" s="16">
        <v>719.67</v>
      </c>
      <c r="H30" s="16">
        <f t="shared" si="0"/>
        <v>740.972232</v>
      </c>
      <c r="I30" s="16">
        <f t="shared" si="0"/>
        <v>762.9050100672</v>
      </c>
      <c r="J30" s="16">
        <f t="shared" si="0"/>
        <v>785.4869983651892</v>
      </c>
      <c r="K30" s="16">
        <f t="shared" si="0"/>
        <v>808.7374135167987</v>
      </c>
    </row>
    <row r="31" spans="1:11" ht="36.75">
      <c r="A31" s="22" t="s">
        <v>48</v>
      </c>
      <c r="B31" s="23" t="s">
        <v>90</v>
      </c>
      <c r="C31" s="22" t="s">
        <v>29</v>
      </c>
      <c r="D31" s="36">
        <v>787.56</v>
      </c>
      <c r="E31" s="16">
        <v>403.6</v>
      </c>
      <c r="F31" s="16">
        <v>492.1</v>
      </c>
      <c r="G31" s="16">
        <v>427.74</v>
      </c>
      <c r="H31" s="16">
        <f>H28*0.3012+H11</f>
        <v>435.1823464928001</v>
      </c>
      <c r="I31" s="16">
        <f>I28*0.3012+I11</f>
        <v>442.84615194898697</v>
      </c>
      <c r="J31" s="16">
        <f>J28*0.3012+J11</f>
        <v>450.736806046677</v>
      </c>
      <c r="K31" s="16">
        <f>K28*0.3012+K11</f>
        <v>458.86102350565864</v>
      </c>
    </row>
    <row r="32" spans="1:11" ht="30.75">
      <c r="A32" s="22" t="s">
        <v>49</v>
      </c>
      <c r="B32" s="23" t="s">
        <v>91</v>
      </c>
      <c r="C32" s="22" t="s">
        <v>29</v>
      </c>
      <c r="D32" s="38" t="s">
        <v>71</v>
      </c>
      <c r="E32" s="16"/>
      <c r="F32" s="16">
        <v>-11882.5</v>
      </c>
      <c r="G32" s="16">
        <v>3.95</v>
      </c>
      <c r="H32" s="16"/>
      <c r="I32" s="16"/>
      <c r="J32" s="16"/>
      <c r="K32" s="16"/>
    </row>
    <row r="33" spans="1:11" ht="30.75">
      <c r="A33" s="22" t="s">
        <v>92</v>
      </c>
      <c r="B33" s="23" t="s">
        <v>93</v>
      </c>
      <c r="C33" s="22" t="s">
        <v>29</v>
      </c>
      <c r="D33" s="38" t="s">
        <v>71</v>
      </c>
      <c r="E33" s="16"/>
      <c r="F33" s="16" t="s">
        <v>71</v>
      </c>
      <c r="G33" s="16" t="s">
        <v>71</v>
      </c>
      <c r="H33" s="74"/>
      <c r="I33" s="74"/>
      <c r="J33" s="74"/>
      <c r="K33" s="74"/>
    </row>
    <row r="34" spans="1:11" ht="30.75">
      <c r="A34" s="22" t="s">
        <v>94</v>
      </c>
      <c r="B34" s="23" t="s">
        <v>95</v>
      </c>
      <c r="C34" s="22"/>
      <c r="D34" s="41" t="s">
        <v>71</v>
      </c>
      <c r="E34" s="51"/>
      <c r="F34" s="51" t="s">
        <v>71</v>
      </c>
      <c r="G34" s="51" t="s">
        <v>71</v>
      </c>
      <c r="H34" s="74"/>
      <c r="I34" s="74"/>
      <c r="J34" s="74"/>
      <c r="K34" s="74"/>
    </row>
    <row r="35" spans="1:11" ht="15">
      <c r="A35" s="22"/>
      <c r="B35" s="30" t="s">
        <v>96</v>
      </c>
      <c r="C35" s="22"/>
      <c r="D35" s="36"/>
      <c r="E35" s="14"/>
      <c r="F35" s="14"/>
      <c r="G35" s="16"/>
      <c r="H35" s="74"/>
      <c r="I35" s="74"/>
      <c r="J35" s="74"/>
      <c r="K35" s="74"/>
    </row>
    <row r="36" spans="1:11" ht="18">
      <c r="A36" s="22"/>
      <c r="B36" s="23" t="s">
        <v>97</v>
      </c>
      <c r="C36" s="22" t="s">
        <v>98</v>
      </c>
      <c r="D36" s="42">
        <v>319.95144</v>
      </c>
      <c r="E36" s="14">
        <v>319.15</v>
      </c>
      <c r="F36" s="14">
        <v>319.15</v>
      </c>
      <c r="G36" s="14">
        <v>319.15</v>
      </c>
      <c r="H36" s="14">
        <v>319.15</v>
      </c>
      <c r="I36" s="14">
        <v>319.15</v>
      </c>
      <c r="J36" s="14">
        <v>319.15</v>
      </c>
      <c r="K36" s="14">
        <v>319.15</v>
      </c>
    </row>
    <row r="37" spans="1:11" ht="30.75">
      <c r="A37" s="22"/>
      <c r="B37" s="23" t="s">
        <v>99</v>
      </c>
      <c r="C37" s="22" t="s">
        <v>100</v>
      </c>
      <c r="D37" s="43">
        <v>12.946245842806647</v>
      </c>
      <c r="E37" s="16">
        <f>E26/E36</f>
        <v>7.6673351088829715</v>
      </c>
      <c r="F37" s="16">
        <f>F26/F36</f>
        <v>7.770954096819677</v>
      </c>
      <c r="G37" s="16">
        <f>G26/G36</f>
        <v>16.77653141156196</v>
      </c>
      <c r="H37" s="16">
        <f>H26/H36</f>
        <v>17.273116741344197</v>
      </c>
      <c r="I37" s="16">
        <f>I26/I36</f>
        <v>17.784400996887985</v>
      </c>
      <c r="J37" s="16">
        <f>J26/J36</f>
        <v>18.31081926639587</v>
      </c>
      <c r="K37" s="16">
        <f>K26/K36</f>
        <v>18.852819516681187</v>
      </c>
    </row>
    <row r="38" spans="1:11" ht="30.75">
      <c r="A38" s="22" t="s">
        <v>50</v>
      </c>
      <c r="B38" s="23" t="s">
        <v>101</v>
      </c>
      <c r="C38" s="22"/>
      <c r="D38" s="36"/>
      <c r="E38" s="14"/>
      <c r="F38" s="14"/>
      <c r="G38" s="16"/>
      <c r="H38" s="84"/>
      <c r="I38" s="84"/>
      <c r="J38" s="84"/>
      <c r="K38" s="84"/>
    </row>
    <row r="39" spans="1:11" ht="15">
      <c r="A39" s="22" t="s">
        <v>51</v>
      </c>
      <c r="B39" s="23" t="s">
        <v>102</v>
      </c>
      <c r="C39" s="22" t="s">
        <v>52</v>
      </c>
      <c r="D39" s="36">
        <v>5</v>
      </c>
      <c r="E39" s="14">
        <v>8</v>
      </c>
      <c r="F39" s="14">
        <v>8</v>
      </c>
      <c r="G39" s="46">
        <v>8</v>
      </c>
      <c r="H39" s="46">
        <v>8</v>
      </c>
      <c r="I39" s="46">
        <v>8</v>
      </c>
      <c r="J39" s="46">
        <v>8</v>
      </c>
      <c r="K39" s="46">
        <v>8</v>
      </c>
    </row>
    <row r="40" spans="1:11" ht="46.5">
      <c r="A40" s="22" t="s">
        <v>53</v>
      </c>
      <c r="B40" s="23" t="s">
        <v>103</v>
      </c>
      <c r="C40" s="22" t="s">
        <v>104</v>
      </c>
      <c r="D40" s="14">
        <v>25.519166666666667</v>
      </c>
      <c r="E40" s="33">
        <f>E28/E39/12</f>
        <v>7.928802083333334</v>
      </c>
      <c r="F40" s="33">
        <f>F28/F39/12</f>
        <v>11.359375</v>
      </c>
      <c r="G40" s="33">
        <f>G28/G39/12</f>
        <v>8.696770833333334</v>
      </c>
      <c r="H40" s="33">
        <f>H28/H39/12</f>
        <v>8.95419525</v>
      </c>
      <c r="I40" s="33">
        <f>I28/I39/12</f>
        <v>9.2192394294</v>
      </c>
      <c r="J40" s="33">
        <f>J28/J39/12</f>
        <v>9.492128916510241</v>
      </c>
      <c r="K40" s="33">
        <f>K28/K39/12</f>
        <v>9.773095932438943</v>
      </c>
    </row>
    <row r="41" spans="1:11" ht="30.75">
      <c r="A41" s="22" t="s">
        <v>54</v>
      </c>
      <c r="B41" s="23" t="s">
        <v>105</v>
      </c>
      <c r="C41" s="22"/>
      <c r="D41" s="38" t="s">
        <v>71</v>
      </c>
      <c r="E41" s="16"/>
      <c r="F41" s="16" t="s">
        <v>71</v>
      </c>
      <c r="G41" s="16" t="s">
        <v>71</v>
      </c>
      <c r="H41" s="16" t="s">
        <v>71</v>
      </c>
      <c r="I41" s="16" t="s">
        <v>71</v>
      </c>
      <c r="J41" s="16" t="s">
        <v>71</v>
      </c>
      <c r="K41" s="16" t="s">
        <v>71</v>
      </c>
    </row>
    <row r="42" spans="1:11" ht="15">
      <c r="A42" s="22"/>
      <c r="B42" s="30" t="s">
        <v>96</v>
      </c>
      <c r="C42" s="22"/>
      <c r="D42" s="36"/>
      <c r="E42" s="14"/>
      <c r="F42" s="14"/>
      <c r="G42" s="16"/>
      <c r="H42" s="16"/>
      <c r="I42" s="16"/>
      <c r="J42" s="16"/>
      <c r="K42" s="16"/>
    </row>
    <row r="43" spans="1:11" ht="30.75">
      <c r="A43" s="22"/>
      <c r="B43" s="23" t="s">
        <v>106</v>
      </c>
      <c r="C43" s="22" t="s">
        <v>29</v>
      </c>
      <c r="D43" s="38" t="s">
        <v>71</v>
      </c>
      <c r="E43" s="16"/>
      <c r="F43" s="16" t="s">
        <v>71</v>
      </c>
      <c r="G43" s="16" t="s">
        <v>71</v>
      </c>
      <c r="H43" s="16" t="s">
        <v>71</v>
      </c>
      <c r="I43" s="16" t="s">
        <v>71</v>
      </c>
      <c r="J43" s="16" t="s">
        <v>71</v>
      </c>
      <c r="K43" s="16" t="s">
        <v>71</v>
      </c>
    </row>
    <row r="44" spans="1:11" ht="30.75">
      <c r="A44" s="22"/>
      <c r="B44" s="23" t="s">
        <v>107</v>
      </c>
      <c r="C44" s="22" t="s">
        <v>29</v>
      </c>
      <c r="D44" s="38" t="s">
        <v>71</v>
      </c>
      <c r="E44" s="16"/>
      <c r="F44" s="16" t="s">
        <v>71</v>
      </c>
      <c r="G44" s="16" t="s">
        <v>71</v>
      </c>
      <c r="H44" s="16" t="s">
        <v>71</v>
      </c>
      <c r="I44" s="16" t="s">
        <v>71</v>
      </c>
      <c r="J44" s="16" t="s">
        <v>71</v>
      </c>
      <c r="K44" s="16" t="s">
        <v>71</v>
      </c>
    </row>
    <row r="45" spans="1:7" ht="15">
      <c r="A45" s="31" t="s">
        <v>108</v>
      </c>
      <c r="B45" s="32"/>
      <c r="C45" s="32"/>
      <c r="D45" s="44"/>
      <c r="E45" s="32"/>
      <c r="F45" s="32"/>
      <c r="G45" s="32"/>
    </row>
    <row r="46" spans="1:7" ht="15">
      <c r="A46" s="31" t="s">
        <v>109</v>
      </c>
      <c r="B46" s="32"/>
      <c r="C46" s="32"/>
      <c r="D46" s="44"/>
      <c r="E46" s="32"/>
      <c r="F46" s="32"/>
      <c r="G46" s="32"/>
    </row>
    <row r="47" spans="1:7" ht="15">
      <c r="A47" s="31" t="s">
        <v>110</v>
      </c>
      <c r="B47" s="32"/>
      <c r="C47" s="32"/>
      <c r="D47" s="44"/>
      <c r="E47" s="32"/>
      <c r="F47" s="32"/>
      <c r="G47" s="32"/>
    </row>
    <row r="48" spans="1:7" ht="15">
      <c r="A48" s="31" t="s">
        <v>111</v>
      </c>
      <c r="B48" s="32"/>
      <c r="C48" s="32"/>
      <c r="D48" s="44"/>
      <c r="E48" s="32"/>
      <c r="F48" s="32"/>
      <c r="G48" s="32"/>
    </row>
  </sheetData>
  <sheetProtection/>
  <mergeCells count="6">
    <mergeCell ref="N14:N15"/>
    <mergeCell ref="O14:O15"/>
    <mergeCell ref="B21:B22"/>
    <mergeCell ref="E21:K21"/>
    <mergeCell ref="E23:K23"/>
    <mergeCell ref="A4:K4"/>
  </mergeCells>
  <printOptions/>
  <pageMargins left="0.7086614173228347" right="0.7086614173228347" top="0.7480314960629921" bottom="0.7480314960629921" header="0.31496062992125984" footer="0.31496062992125984"/>
  <pageSetup horizontalDpi="600" verticalDpi="600" orientation="portrait" paperSize="9" scale="36" r:id="rId3"/>
  <legacyDrawing r:id="rId2"/>
</worksheet>
</file>

<file path=xl/worksheets/sheet4.xml><?xml version="1.0" encoding="utf-8"?>
<worksheet xmlns="http://schemas.openxmlformats.org/spreadsheetml/2006/main" xmlns:r="http://schemas.openxmlformats.org/officeDocument/2006/relationships">
  <dimension ref="A1:CA63"/>
  <sheetViews>
    <sheetView tabSelected="1" view="pageBreakPreview" zoomScale="60" zoomScalePageLayoutView="0" workbookViewId="0" topLeftCell="A1">
      <selection activeCell="A5" sqref="A5:L5"/>
    </sheetView>
  </sheetViews>
  <sheetFormatPr defaultColWidth="9.125" defaultRowHeight="12.75"/>
  <cols>
    <col min="1" max="1" width="6.00390625" style="54" customWidth="1"/>
    <col min="2" max="2" width="59.375" style="54" customWidth="1"/>
    <col min="3" max="3" width="16.375" style="54" customWidth="1"/>
    <col min="4" max="7" width="13.50390625" style="54" customWidth="1"/>
    <col min="8" max="12" width="17.25390625" style="54" customWidth="1"/>
    <col min="13" max="16384" width="9.125" style="54" customWidth="1"/>
  </cols>
  <sheetData>
    <row r="1" spans="1:14" ht="42" customHeight="1">
      <c r="A1" s="17"/>
      <c r="B1" s="17"/>
      <c r="C1" s="17"/>
      <c r="D1" s="17"/>
      <c r="E1" s="17"/>
      <c r="F1" s="17"/>
      <c r="I1" s="93" t="s">
        <v>112</v>
      </c>
      <c r="J1" s="93"/>
      <c r="K1" s="93"/>
      <c r="L1" s="93"/>
      <c r="M1" s="18"/>
      <c r="N1" s="18"/>
    </row>
    <row r="2" spans="1:9" ht="15">
      <c r="A2" s="17"/>
      <c r="B2" s="17"/>
      <c r="C2" s="17"/>
      <c r="D2" s="17"/>
      <c r="E2" s="17"/>
      <c r="F2" s="17"/>
      <c r="G2" s="17"/>
      <c r="H2" s="17"/>
      <c r="I2" s="17"/>
    </row>
    <row r="3" spans="1:9" ht="15">
      <c r="A3" s="17"/>
      <c r="B3" s="17"/>
      <c r="C3" s="17"/>
      <c r="D3" s="17"/>
      <c r="E3" s="17"/>
      <c r="F3" s="17"/>
      <c r="G3" s="17"/>
      <c r="H3" s="17"/>
      <c r="I3" s="17"/>
    </row>
    <row r="4" spans="1:9" ht="15">
      <c r="A4" s="17"/>
      <c r="B4" s="17"/>
      <c r="C4" s="17"/>
      <c r="D4" s="17"/>
      <c r="E4" s="17"/>
      <c r="F4" s="17"/>
      <c r="G4" s="17"/>
      <c r="H4" s="17"/>
      <c r="I4" s="17"/>
    </row>
    <row r="5" spans="1:12" ht="16.5" customHeight="1">
      <c r="A5" s="71" t="s">
        <v>113</v>
      </c>
      <c r="B5" s="71"/>
      <c r="C5" s="71"/>
      <c r="D5" s="71"/>
      <c r="E5" s="71"/>
      <c r="F5" s="71"/>
      <c r="G5" s="71"/>
      <c r="H5" s="71"/>
      <c r="I5" s="71"/>
      <c r="J5" s="71"/>
      <c r="K5" s="71"/>
      <c r="L5" s="71"/>
    </row>
    <row r="6" spans="1:9" ht="15">
      <c r="A6" s="17"/>
      <c r="B6" s="17"/>
      <c r="C6" s="17"/>
      <c r="D6" s="17"/>
      <c r="E6" s="17"/>
      <c r="F6" s="17"/>
      <c r="G6" s="17"/>
      <c r="H6" s="17"/>
      <c r="I6" s="17"/>
    </row>
    <row r="7" spans="1:9" ht="15">
      <c r="A7" s="17"/>
      <c r="B7" s="17"/>
      <c r="C7" s="17"/>
      <c r="D7" s="17"/>
      <c r="E7" s="17"/>
      <c r="F7" s="17"/>
      <c r="G7" s="17"/>
      <c r="H7" s="17"/>
      <c r="I7" s="17"/>
    </row>
    <row r="8" spans="1:12" ht="75.75" customHeight="1">
      <c r="A8" s="73" t="s">
        <v>68</v>
      </c>
      <c r="B8" s="73" t="s">
        <v>24</v>
      </c>
      <c r="C8" s="73" t="s">
        <v>114</v>
      </c>
      <c r="D8" s="73" t="s">
        <v>166</v>
      </c>
      <c r="E8" s="73"/>
      <c r="F8" s="73" t="s">
        <v>167</v>
      </c>
      <c r="G8" s="73"/>
      <c r="H8" s="85" t="s">
        <v>187</v>
      </c>
      <c r="I8" s="85" t="s">
        <v>188</v>
      </c>
      <c r="J8" s="73" t="s">
        <v>189</v>
      </c>
      <c r="K8" s="73" t="s">
        <v>190</v>
      </c>
      <c r="L8" s="73" t="s">
        <v>191</v>
      </c>
    </row>
    <row r="9" spans="1:12" ht="27">
      <c r="A9" s="73"/>
      <c r="B9" s="73"/>
      <c r="C9" s="73"/>
      <c r="D9" s="55" t="s">
        <v>115</v>
      </c>
      <c r="E9" s="55" t="s">
        <v>116</v>
      </c>
      <c r="F9" s="55" t="s">
        <v>115</v>
      </c>
      <c r="G9" s="55" t="s">
        <v>116</v>
      </c>
      <c r="H9" s="87"/>
      <c r="I9" s="87"/>
      <c r="J9" s="73"/>
      <c r="K9" s="73"/>
      <c r="L9" s="73"/>
    </row>
    <row r="10" spans="1:12" ht="27">
      <c r="A10" s="56" t="s">
        <v>25</v>
      </c>
      <c r="B10" s="57" t="s">
        <v>117</v>
      </c>
      <c r="C10" s="56"/>
      <c r="D10" s="58"/>
      <c r="E10" s="58"/>
      <c r="F10" s="58"/>
      <c r="G10" s="58"/>
      <c r="H10" s="58"/>
      <c r="I10" s="58"/>
      <c r="J10" s="84"/>
      <c r="K10" s="84"/>
      <c r="L10" s="84"/>
    </row>
    <row r="11" spans="1:12" ht="27" hidden="1">
      <c r="A11" s="56" t="s">
        <v>28</v>
      </c>
      <c r="B11" s="57" t="s">
        <v>118</v>
      </c>
      <c r="C11" s="56"/>
      <c r="D11" s="58"/>
      <c r="E11" s="58"/>
      <c r="F11" s="58"/>
      <c r="G11" s="58"/>
      <c r="H11" s="58"/>
      <c r="I11" s="58"/>
      <c r="J11" s="84"/>
      <c r="K11" s="84"/>
      <c r="L11" s="84"/>
    </row>
    <row r="12" spans="1:12" ht="110.25" hidden="1">
      <c r="A12" s="56"/>
      <c r="B12" s="57" t="s">
        <v>119</v>
      </c>
      <c r="C12" s="56" t="s">
        <v>120</v>
      </c>
      <c r="D12" s="58"/>
      <c r="E12" s="58"/>
      <c r="F12" s="58"/>
      <c r="G12" s="58"/>
      <c r="H12" s="58"/>
      <c r="I12" s="58"/>
      <c r="J12" s="84"/>
      <c r="K12" s="84"/>
      <c r="L12" s="84"/>
    </row>
    <row r="13" spans="1:12" ht="110.25" hidden="1">
      <c r="A13" s="56"/>
      <c r="B13" s="57" t="s">
        <v>121</v>
      </c>
      <c r="C13" s="56" t="s">
        <v>122</v>
      </c>
      <c r="D13" s="58"/>
      <c r="E13" s="58"/>
      <c r="F13" s="58"/>
      <c r="G13" s="58"/>
      <c r="H13" s="58"/>
      <c r="I13" s="58"/>
      <c r="J13" s="84"/>
      <c r="K13" s="84"/>
      <c r="L13" s="84"/>
    </row>
    <row r="14" spans="1:12" ht="18" customHeight="1">
      <c r="A14" s="85" t="s">
        <v>30</v>
      </c>
      <c r="B14" s="57" t="s">
        <v>123</v>
      </c>
      <c r="C14" s="56"/>
      <c r="D14" s="58"/>
      <c r="E14" s="58"/>
      <c r="F14" s="58"/>
      <c r="G14" s="58"/>
      <c r="H14" s="58"/>
      <c r="I14" s="58"/>
      <c r="J14" s="84"/>
      <c r="K14" s="84"/>
      <c r="L14" s="84"/>
    </row>
    <row r="15" spans="1:12" ht="24" customHeight="1">
      <c r="A15" s="86"/>
      <c r="B15" s="88" t="s">
        <v>124</v>
      </c>
      <c r="C15" s="89" t="s">
        <v>120</v>
      </c>
      <c r="D15" s="58"/>
      <c r="E15" s="58"/>
      <c r="F15" s="58"/>
      <c r="G15" s="58"/>
      <c r="H15" s="59"/>
      <c r="I15" s="59"/>
      <c r="J15" s="84"/>
      <c r="K15" s="84"/>
      <c r="L15" s="84"/>
    </row>
    <row r="16" spans="1:12" ht="24" customHeight="1">
      <c r="A16" s="86"/>
      <c r="B16" s="57" t="s">
        <v>183</v>
      </c>
      <c r="C16" s="56" t="s">
        <v>120</v>
      </c>
      <c r="D16" s="59">
        <v>977721.79</v>
      </c>
      <c r="E16" s="59">
        <v>1007053.44</v>
      </c>
      <c r="F16" s="59">
        <f>E16</f>
        <v>1007053.44</v>
      </c>
      <c r="G16" s="59">
        <v>986912.37</v>
      </c>
      <c r="H16" s="90">
        <f>'Приложение 2'!G9/'Приложение 2'!G18/12*1000</f>
        <v>99406.51883401415</v>
      </c>
      <c r="I16" s="90">
        <f>'Приложение 2'!H9/'Приложение 2'!H18/12*1000</f>
        <v>102189.416769239</v>
      </c>
      <c r="J16" s="90">
        <f>'Приложение 2'!I9/'Приложение 2'!I18/12*1000</f>
        <v>105124.58129530899</v>
      </c>
      <c r="K16" s="90">
        <f>'Приложение 2'!J9/'Приложение 2'!J18/12*1000</f>
        <v>108146.62669135061</v>
      </c>
      <c r="L16" s="90">
        <f>'Приложение 2'!K9/'Приложение 2'!K18/12*1000</f>
        <v>111258.12463111505</v>
      </c>
    </row>
    <row r="17" spans="1:12" ht="24" customHeight="1">
      <c r="A17" s="86"/>
      <c r="B17" s="57" t="s">
        <v>184</v>
      </c>
      <c r="C17" s="56" t="s">
        <v>120</v>
      </c>
      <c r="D17" s="59">
        <v>1139459.38</v>
      </c>
      <c r="E17" s="59">
        <v>1159854.33</v>
      </c>
      <c r="F17" s="59">
        <f>E17</f>
        <v>1159854.33</v>
      </c>
      <c r="G17" s="59">
        <v>1125357.87</v>
      </c>
      <c r="H17" s="91"/>
      <c r="I17" s="91"/>
      <c r="J17" s="91"/>
      <c r="K17" s="91"/>
      <c r="L17" s="91"/>
    </row>
    <row r="18" spans="1:12" ht="24" customHeight="1">
      <c r="A18" s="86"/>
      <c r="B18" s="57" t="s">
        <v>185</v>
      </c>
      <c r="C18" s="56" t="s">
        <v>120</v>
      </c>
      <c r="D18" s="59">
        <v>1111616.47</v>
      </c>
      <c r="E18" s="59">
        <v>1166349.37</v>
      </c>
      <c r="F18" s="59">
        <f>E18</f>
        <v>1166349.37</v>
      </c>
      <c r="G18" s="59">
        <v>1182588.85</v>
      </c>
      <c r="H18" s="91"/>
      <c r="I18" s="91"/>
      <c r="J18" s="91"/>
      <c r="K18" s="91"/>
      <c r="L18" s="91"/>
    </row>
    <row r="19" spans="1:12" ht="24" customHeight="1">
      <c r="A19" s="86"/>
      <c r="B19" s="57" t="s">
        <v>186</v>
      </c>
      <c r="C19" s="56" t="s">
        <v>120</v>
      </c>
      <c r="D19" s="59">
        <v>906328.12</v>
      </c>
      <c r="E19" s="59">
        <v>1221096.39</v>
      </c>
      <c r="F19" s="59">
        <f>E19</f>
        <v>1221096.39</v>
      </c>
      <c r="G19" s="59">
        <v>1253521.47</v>
      </c>
      <c r="H19" s="92"/>
      <c r="I19" s="92"/>
      <c r="J19" s="92"/>
      <c r="K19" s="92"/>
      <c r="L19" s="92"/>
    </row>
    <row r="20" spans="1:12" ht="24" customHeight="1">
      <c r="A20" s="86"/>
      <c r="B20" s="88" t="s">
        <v>125</v>
      </c>
      <c r="C20" s="89" t="s">
        <v>122</v>
      </c>
      <c r="D20" s="47"/>
      <c r="E20" s="59"/>
      <c r="F20" s="59"/>
      <c r="G20" s="59"/>
      <c r="H20" s="59"/>
      <c r="I20" s="59"/>
      <c r="J20" s="84"/>
      <c r="K20" s="84"/>
      <c r="L20" s="84"/>
    </row>
    <row r="21" spans="1:12" ht="24" customHeight="1">
      <c r="A21" s="86"/>
      <c r="B21" s="57" t="s">
        <v>183</v>
      </c>
      <c r="C21" s="56" t="s">
        <v>122</v>
      </c>
      <c r="D21" s="59">
        <v>66.24</v>
      </c>
      <c r="E21" s="59">
        <v>73.52</v>
      </c>
      <c r="F21" s="59">
        <v>71.51</v>
      </c>
      <c r="G21" s="59">
        <v>75.52</v>
      </c>
      <c r="H21" s="90">
        <v>0</v>
      </c>
      <c r="I21" s="90">
        <v>0</v>
      </c>
      <c r="J21" s="90">
        <v>0</v>
      </c>
      <c r="K21" s="90">
        <v>0</v>
      </c>
      <c r="L21" s="90">
        <v>0</v>
      </c>
    </row>
    <row r="22" spans="1:12" ht="24" customHeight="1">
      <c r="A22" s="86"/>
      <c r="B22" s="57" t="s">
        <v>184</v>
      </c>
      <c r="C22" s="56" t="s">
        <v>122</v>
      </c>
      <c r="D22" s="59">
        <v>141.89</v>
      </c>
      <c r="E22" s="59">
        <v>157.5</v>
      </c>
      <c r="F22" s="59">
        <v>153.2</v>
      </c>
      <c r="G22" s="59">
        <v>161.78</v>
      </c>
      <c r="H22" s="91"/>
      <c r="I22" s="91"/>
      <c r="J22" s="91"/>
      <c r="K22" s="91"/>
      <c r="L22" s="91"/>
    </row>
    <row r="23" spans="1:12" ht="24" customHeight="1">
      <c r="A23" s="86"/>
      <c r="B23" s="57" t="s">
        <v>185</v>
      </c>
      <c r="C23" s="56" t="s">
        <v>122</v>
      </c>
      <c r="D23" s="59">
        <v>376</v>
      </c>
      <c r="E23" s="59">
        <v>417.36</v>
      </c>
      <c r="F23" s="59">
        <v>405.97</v>
      </c>
      <c r="G23" s="59">
        <v>428.71</v>
      </c>
      <c r="H23" s="91"/>
      <c r="I23" s="91"/>
      <c r="J23" s="91"/>
      <c r="K23" s="91"/>
      <c r="L23" s="91"/>
    </row>
    <row r="24" spans="1:12" ht="24" customHeight="1">
      <c r="A24" s="86"/>
      <c r="B24" s="57" t="s">
        <v>186</v>
      </c>
      <c r="C24" s="56" t="s">
        <v>122</v>
      </c>
      <c r="D24" s="59">
        <v>429.91</v>
      </c>
      <c r="E24" s="59">
        <v>477.2</v>
      </c>
      <c r="F24" s="59">
        <v>464.18</v>
      </c>
      <c r="G24" s="59">
        <v>490.17</v>
      </c>
      <c r="H24" s="92"/>
      <c r="I24" s="92"/>
      <c r="J24" s="92"/>
      <c r="K24" s="92"/>
      <c r="L24" s="92"/>
    </row>
    <row r="25" spans="1:12" ht="24" customHeight="1">
      <c r="A25" s="86"/>
      <c r="B25" s="88" t="s">
        <v>126</v>
      </c>
      <c r="C25" s="56" t="s">
        <v>122</v>
      </c>
      <c r="D25" s="59"/>
      <c r="E25" s="59"/>
      <c r="F25" s="59"/>
      <c r="G25" s="59"/>
      <c r="H25" s="59"/>
      <c r="I25" s="59"/>
      <c r="J25" s="84"/>
      <c r="K25" s="84"/>
      <c r="L25" s="84"/>
    </row>
    <row r="26" spans="1:12" ht="24" customHeight="1">
      <c r="A26" s="86"/>
      <c r="B26" s="57" t="s">
        <v>183</v>
      </c>
      <c r="C26" s="56" t="s">
        <v>122</v>
      </c>
      <c r="D26" s="59">
        <v>1880.53</v>
      </c>
      <c r="E26" s="59">
        <v>1891.38</v>
      </c>
      <c r="F26" s="59">
        <v>1890</v>
      </c>
      <c r="G26" s="59">
        <v>1853.15</v>
      </c>
      <c r="H26" s="90">
        <f>'Приложение 2'!G9/'Приложение 2'!G19*1000</f>
        <v>236.3941749643422</v>
      </c>
      <c r="I26" s="90">
        <f>'Приложение 2'!H9/'Приложение 2'!H19*1000</f>
        <v>243.01205947658352</v>
      </c>
      <c r="J26" s="90">
        <f>'Приложение 2'!I9/'Приложение 2'!I19*1000</f>
        <v>249.99204232542962</v>
      </c>
      <c r="K26" s="90">
        <f>'Приложение 2'!J9/'Приложение 2'!J19*1000</f>
        <v>257.1786326666015</v>
      </c>
      <c r="L26" s="90">
        <f>'Приложение 2'!K9/'Приложение 2'!K19*1000</f>
        <v>264.5779460818721</v>
      </c>
    </row>
    <row r="27" spans="1:12" ht="24" customHeight="1">
      <c r="A27" s="86"/>
      <c r="B27" s="57" t="s">
        <v>184</v>
      </c>
      <c r="C27" s="56" t="s">
        <v>122</v>
      </c>
      <c r="D27" s="59">
        <v>2537.87</v>
      </c>
      <c r="E27" s="59">
        <v>2538.91</v>
      </c>
      <c r="F27" s="59">
        <v>2530</v>
      </c>
      <c r="G27" s="59">
        <v>2480.6</v>
      </c>
      <c r="H27" s="91"/>
      <c r="I27" s="91"/>
      <c r="J27" s="91"/>
      <c r="K27" s="91"/>
      <c r="L27" s="91"/>
    </row>
    <row r="28" spans="1:12" ht="24" customHeight="1">
      <c r="A28" s="86"/>
      <c r="B28" s="57" t="s">
        <v>185</v>
      </c>
      <c r="C28" s="56" t="s">
        <v>122</v>
      </c>
      <c r="D28" s="59">
        <v>3282.19</v>
      </c>
      <c r="E28" s="59">
        <v>3338.1</v>
      </c>
      <c r="F28" s="59">
        <v>3330</v>
      </c>
      <c r="G28" s="59">
        <v>3415.41</v>
      </c>
      <c r="H28" s="91"/>
      <c r="I28" s="91"/>
      <c r="J28" s="91"/>
      <c r="K28" s="91"/>
      <c r="L28" s="91"/>
    </row>
    <row r="29" spans="1:12" ht="24" customHeight="1">
      <c r="A29" s="87"/>
      <c r="B29" s="57" t="s">
        <v>186</v>
      </c>
      <c r="C29" s="56" t="s">
        <v>122</v>
      </c>
      <c r="D29" s="59">
        <v>4142.11</v>
      </c>
      <c r="E29" s="59">
        <v>4226.11</v>
      </c>
      <c r="F29" s="59">
        <v>4210</v>
      </c>
      <c r="G29" s="59">
        <v>4375.82</v>
      </c>
      <c r="H29" s="92"/>
      <c r="I29" s="92"/>
      <c r="J29" s="92"/>
      <c r="K29" s="92"/>
      <c r="L29" s="92"/>
    </row>
    <row r="30" spans="1:9" ht="27" hidden="1">
      <c r="A30" s="56" t="s">
        <v>34</v>
      </c>
      <c r="B30" s="57" t="s">
        <v>127</v>
      </c>
      <c r="C30" s="56" t="s">
        <v>122</v>
      </c>
      <c r="D30" s="58"/>
      <c r="E30" s="58"/>
      <c r="F30" s="58"/>
      <c r="G30" s="58"/>
      <c r="H30" s="59"/>
      <c r="I30" s="59"/>
    </row>
    <row r="31" spans="1:9" ht="13.5" hidden="1">
      <c r="A31" s="56" t="s">
        <v>37</v>
      </c>
      <c r="B31" s="57" t="s">
        <v>128</v>
      </c>
      <c r="C31" s="56"/>
      <c r="D31" s="58"/>
      <c r="E31" s="58"/>
      <c r="F31" s="58"/>
      <c r="G31" s="58"/>
      <c r="H31" s="58"/>
      <c r="I31" s="58"/>
    </row>
    <row r="32" spans="1:9" ht="41.25" hidden="1">
      <c r="A32" s="56" t="s">
        <v>58</v>
      </c>
      <c r="B32" s="57" t="s">
        <v>129</v>
      </c>
      <c r="C32" s="56" t="s">
        <v>122</v>
      </c>
      <c r="D32" s="58"/>
      <c r="E32" s="58"/>
      <c r="F32" s="58"/>
      <c r="G32" s="58"/>
      <c r="H32" s="58"/>
      <c r="I32" s="58"/>
    </row>
    <row r="33" spans="1:9" ht="54.75" hidden="1">
      <c r="A33" s="56" t="s">
        <v>57</v>
      </c>
      <c r="B33" s="57" t="s">
        <v>130</v>
      </c>
      <c r="C33" s="56" t="s">
        <v>122</v>
      </c>
      <c r="D33" s="58"/>
      <c r="E33" s="58"/>
      <c r="F33" s="58"/>
      <c r="G33" s="58"/>
      <c r="H33" s="58"/>
      <c r="I33" s="58"/>
    </row>
    <row r="34" spans="1:9" ht="13.5" hidden="1">
      <c r="A34" s="56" t="s">
        <v>39</v>
      </c>
      <c r="B34" s="57" t="s">
        <v>131</v>
      </c>
      <c r="C34" s="56" t="s">
        <v>36</v>
      </c>
      <c r="D34" s="58"/>
      <c r="E34" s="58"/>
      <c r="F34" s="58"/>
      <c r="G34" s="58"/>
      <c r="H34" s="58"/>
      <c r="I34" s="58"/>
    </row>
    <row r="35" spans="1:9" ht="13.5" hidden="1">
      <c r="A35" s="56"/>
      <c r="B35" s="57" t="s">
        <v>132</v>
      </c>
      <c r="C35" s="56" t="s">
        <v>36</v>
      </c>
      <c r="D35" s="58"/>
      <c r="E35" s="58"/>
      <c r="F35" s="58"/>
      <c r="G35" s="58"/>
      <c r="H35" s="58"/>
      <c r="I35" s="58"/>
    </row>
    <row r="36" spans="1:9" ht="13.5" hidden="1">
      <c r="A36" s="56"/>
      <c r="B36" s="57" t="s">
        <v>133</v>
      </c>
      <c r="C36" s="56" t="s">
        <v>36</v>
      </c>
      <c r="D36" s="58"/>
      <c r="E36" s="58"/>
      <c r="F36" s="58"/>
      <c r="G36" s="58"/>
      <c r="H36" s="58"/>
      <c r="I36" s="58"/>
    </row>
    <row r="37" spans="1:9" ht="13.5" hidden="1">
      <c r="A37" s="56"/>
      <c r="B37" s="57" t="s">
        <v>134</v>
      </c>
      <c r="C37" s="56" t="s">
        <v>36</v>
      </c>
      <c r="D37" s="58"/>
      <c r="E37" s="58"/>
      <c r="F37" s="58"/>
      <c r="G37" s="58"/>
      <c r="H37" s="58"/>
      <c r="I37" s="58"/>
    </row>
    <row r="38" spans="1:9" ht="13.5" hidden="1">
      <c r="A38" s="56"/>
      <c r="B38" s="57" t="s">
        <v>135</v>
      </c>
      <c r="C38" s="56" t="s">
        <v>36</v>
      </c>
      <c r="D38" s="58"/>
      <c r="E38" s="58"/>
      <c r="F38" s="58"/>
      <c r="G38" s="58"/>
      <c r="H38" s="58"/>
      <c r="I38" s="58"/>
    </row>
    <row r="39" spans="1:9" ht="13.5" hidden="1">
      <c r="A39" s="56" t="s">
        <v>43</v>
      </c>
      <c r="B39" s="57" t="s">
        <v>136</v>
      </c>
      <c r="C39" s="56" t="s">
        <v>36</v>
      </c>
      <c r="D39" s="58"/>
      <c r="E39" s="58"/>
      <c r="F39" s="58"/>
      <c r="G39" s="58"/>
      <c r="H39" s="58"/>
      <c r="I39" s="58"/>
    </row>
    <row r="40" spans="1:9" ht="13.5" hidden="1">
      <c r="A40" s="56" t="s">
        <v>44</v>
      </c>
      <c r="B40" s="57" t="s">
        <v>137</v>
      </c>
      <c r="C40" s="56" t="s">
        <v>138</v>
      </c>
      <c r="D40" s="58"/>
      <c r="E40" s="58"/>
      <c r="F40" s="58"/>
      <c r="G40" s="58"/>
      <c r="H40" s="58"/>
      <c r="I40" s="58"/>
    </row>
    <row r="41" spans="1:9" ht="13.5" hidden="1">
      <c r="A41" s="56"/>
      <c r="B41" s="57" t="s">
        <v>139</v>
      </c>
      <c r="C41" s="56" t="s">
        <v>138</v>
      </c>
      <c r="D41" s="58"/>
      <c r="E41" s="58"/>
      <c r="F41" s="58"/>
      <c r="G41" s="58"/>
      <c r="H41" s="58"/>
      <c r="I41" s="58"/>
    </row>
    <row r="42" spans="1:9" ht="13.5" hidden="1">
      <c r="A42" s="56" t="s">
        <v>48</v>
      </c>
      <c r="B42" s="57" t="s">
        <v>140</v>
      </c>
      <c r="C42" s="56" t="s">
        <v>120</v>
      </c>
      <c r="D42" s="58"/>
      <c r="E42" s="58"/>
      <c r="F42" s="58"/>
      <c r="G42" s="58"/>
      <c r="H42" s="58"/>
      <c r="I42" s="58"/>
    </row>
    <row r="43" spans="1:9" ht="13.5" hidden="1">
      <c r="A43" s="56" t="s">
        <v>49</v>
      </c>
      <c r="B43" s="57" t="s">
        <v>141</v>
      </c>
      <c r="C43" s="56" t="s">
        <v>142</v>
      </c>
      <c r="D43" s="58"/>
      <c r="E43" s="58"/>
      <c r="F43" s="58"/>
      <c r="G43" s="58"/>
      <c r="H43" s="58"/>
      <c r="I43" s="58"/>
    </row>
    <row r="44" spans="1:9" ht="13.5" hidden="1">
      <c r="A44" s="56" t="s">
        <v>143</v>
      </c>
      <c r="B44" s="57" t="s">
        <v>144</v>
      </c>
      <c r="C44" s="56" t="s">
        <v>142</v>
      </c>
      <c r="D44" s="58"/>
      <c r="E44" s="58"/>
      <c r="F44" s="58"/>
      <c r="G44" s="58"/>
      <c r="H44" s="58"/>
      <c r="I44" s="58"/>
    </row>
    <row r="45" spans="1:9" ht="13.5" hidden="1">
      <c r="A45" s="56" t="s">
        <v>145</v>
      </c>
      <c r="B45" s="57" t="s">
        <v>146</v>
      </c>
      <c r="C45" s="56" t="s">
        <v>142</v>
      </c>
      <c r="D45" s="58"/>
      <c r="E45" s="58"/>
      <c r="F45" s="58"/>
      <c r="G45" s="58"/>
      <c r="H45" s="58"/>
      <c r="I45" s="58"/>
    </row>
    <row r="46" spans="1:9" ht="16.5" hidden="1">
      <c r="A46" s="56"/>
      <c r="B46" s="57" t="s">
        <v>171</v>
      </c>
      <c r="C46" s="56" t="s">
        <v>142</v>
      </c>
      <c r="D46" s="58"/>
      <c r="E46" s="58"/>
      <c r="F46" s="58"/>
      <c r="G46" s="58"/>
      <c r="H46" s="58"/>
      <c r="I46" s="58"/>
    </row>
    <row r="47" spans="1:9" ht="16.5" hidden="1">
      <c r="A47" s="56"/>
      <c r="B47" s="57" t="s">
        <v>172</v>
      </c>
      <c r="C47" s="56" t="s">
        <v>142</v>
      </c>
      <c r="D47" s="58"/>
      <c r="E47" s="58"/>
      <c r="F47" s="58"/>
      <c r="G47" s="58"/>
      <c r="H47" s="58"/>
      <c r="I47" s="58"/>
    </row>
    <row r="48" spans="1:9" ht="16.5" hidden="1">
      <c r="A48" s="56"/>
      <c r="B48" s="57" t="s">
        <v>173</v>
      </c>
      <c r="C48" s="56" t="s">
        <v>142</v>
      </c>
      <c r="D48" s="58"/>
      <c r="E48" s="58"/>
      <c r="F48" s="58"/>
      <c r="G48" s="58"/>
      <c r="H48" s="58"/>
      <c r="I48" s="58"/>
    </row>
    <row r="49" spans="1:9" ht="16.5" hidden="1">
      <c r="A49" s="56"/>
      <c r="B49" s="57" t="s">
        <v>174</v>
      </c>
      <c r="C49" s="56" t="s">
        <v>142</v>
      </c>
      <c r="D49" s="58"/>
      <c r="E49" s="58"/>
      <c r="F49" s="58"/>
      <c r="G49" s="58"/>
      <c r="H49" s="58"/>
      <c r="I49" s="58"/>
    </row>
    <row r="50" spans="1:9" ht="13.5" hidden="1">
      <c r="A50" s="56" t="s">
        <v>147</v>
      </c>
      <c r="B50" s="57" t="s">
        <v>148</v>
      </c>
      <c r="C50" s="56" t="s">
        <v>142</v>
      </c>
      <c r="D50" s="58"/>
      <c r="E50" s="58"/>
      <c r="F50" s="58"/>
      <c r="G50" s="58"/>
      <c r="H50" s="58"/>
      <c r="I50" s="58"/>
    </row>
    <row r="51" spans="1:9" ht="13.5" hidden="1">
      <c r="A51" s="56" t="s">
        <v>92</v>
      </c>
      <c r="B51" s="57" t="s">
        <v>149</v>
      </c>
      <c r="C51" s="56"/>
      <c r="D51" s="58"/>
      <c r="E51" s="58"/>
      <c r="F51" s="58"/>
      <c r="G51" s="58"/>
      <c r="H51" s="58"/>
      <c r="I51" s="58"/>
    </row>
    <row r="52" spans="1:9" ht="27" hidden="1">
      <c r="A52" s="56" t="s">
        <v>94</v>
      </c>
      <c r="B52" s="57" t="s">
        <v>150</v>
      </c>
      <c r="C52" s="56" t="s">
        <v>151</v>
      </c>
      <c r="D52" s="58"/>
      <c r="E52" s="58"/>
      <c r="F52" s="58"/>
      <c r="G52" s="58"/>
      <c r="H52" s="58"/>
      <c r="I52" s="58"/>
    </row>
    <row r="53" spans="1:9" ht="13.5" hidden="1">
      <c r="A53" s="56" t="s">
        <v>152</v>
      </c>
      <c r="B53" s="57" t="s">
        <v>153</v>
      </c>
      <c r="C53" s="56" t="s">
        <v>142</v>
      </c>
      <c r="D53" s="58"/>
      <c r="E53" s="58"/>
      <c r="F53" s="58"/>
      <c r="G53" s="58"/>
      <c r="H53" s="58"/>
      <c r="I53" s="58"/>
    </row>
    <row r="54" spans="1:9" ht="13.5" hidden="1">
      <c r="A54" s="56" t="s">
        <v>154</v>
      </c>
      <c r="B54" s="57" t="s">
        <v>155</v>
      </c>
      <c r="C54" s="56" t="s">
        <v>156</v>
      </c>
      <c r="D54" s="58"/>
      <c r="E54" s="58"/>
      <c r="F54" s="58"/>
      <c r="G54" s="58"/>
      <c r="H54" s="58"/>
      <c r="I54" s="58"/>
    </row>
    <row r="55" spans="1:9" ht="13.5" hidden="1">
      <c r="A55" s="56"/>
      <c r="B55" s="57" t="s">
        <v>157</v>
      </c>
      <c r="C55" s="56" t="s">
        <v>156</v>
      </c>
      <c r="D55" s="58"/>
      <c r="E55" s="58"/>
      <c r="F55" s="58"/>
      <c r="G55" s="58"/>
      <c r="H55" s="58"/>
      <c r="I55" s="58"/>
    </row>
    <row r="56" spans="1:9" ht="13.5" hidden="1">
      <c r="A56" s="56"/>
      <c r="B56" s="57" t="s">
        <v>158</v>
      </c>
      <c r="C56" s="56" t="s">
        <v>156</v>
      </c>
      <c r="D56" s="58"/>
      <c r="E56" s="58"/>
      <c r="F56" s="58"/>
      <c r="G56" s="58"/>
      <c r="H56" s="58"/>
      <c r="I56" s="58"/>
    </row>
    <row r="57" spans="1:9" ht="12.75">
      <c r="A57" s="32" t="s">
        <v>175</v>
      </c>
      <c r="B57" s="32"/>
      <c r="C57" s="32"/>
      <c r="D57" s="32"/>
      <c r="E57" s="32"/>
      <c r="F57" s="32"/>
      <c r="G57" s="32"/>
      <c r="H57" s="32"/>
      <c r="I57" s="32"/>
    </row>
    <row r="58" spans="1:9" ht="12.75">
      <c r="A58" s="32"/>
      <c r="B58" s="32"/>
      <c r="C58" s="32"/>
      <c r="D58" s="32"/>
      <c r="E58" s="32"/>
      <c r="F58" s="32"/>
      <c r="G58" s="32"/>
      <c r="H58" s="32"/>
      <c r="I58" s="32"/>
    </row>
    <row r="60" spans="1:79" ht="15">
      <c r="A60" s="48" t="s">
        <v>159</v>
      </c>
      <c r="B60" s="48"/>
      <c r="C60" s="48"/>
      <c r="D60" s="48"/>
      <c r="E60" s="48"/>
      <c r="F60" s="48"/>
      <c r="G60" s="48"/>
      <c r="H60" s="48"/>
      <c r="J60" s="48"/>
      <c r="K60" s="48"/>
      <c r="L60" s="49" t="s">
        <v>165</v>
      </c>
      <c r="M60" s="48"/>
      <c r="N60" s="48"/>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O60" s="50"/>
      <c r="BP60" s="50"/>
      <c r="BQ60" s="50"/>
      <c r="BR60" s="50"/>
      <c r="BS60" s="50"/>
      <c r="BT60" s="50"/>
      <c r="BU60" s="50"/>
      <c r="BV60" s="50"/>
      <c r="BW60" s="50"/>
      <c r="BX60" s="50"/>
      <c r="BY60" s="50"/>
      <c r="BZ60" s="50"/>
      <c r="CA60" s="50"/>
    </row>
    <row r="61" spans="1:79" ht="15">
      <c r="A61" s="48"/>
      <c r="B61" s="48"/>
      <c r="C61" s="48"/>
      <c r="D61" s="48"/>
      <c r="E61" s="48"/>
      <c r="F61" s="48"/>
      <c r="G61" s="48"/>
      <c r="H61" s="48"/>
      <c r="I61" s="48"/>
      <c r="J61" s="48"/>
      <c r="K61" s="48"/>
      <c r="L61" s="48"/>
      <c r="M61" s="48"/>
      <c r="N61" s="48"/>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O61" s="50"/>
      <c r="BP61" s="50"/>
      <c r="BQ61" s="50"/>
      <c r="BR61" s="50"/>
      <c r="BS61" s="50"/>
      <c r="BT61" s="50"/>
      <c r="BU61" s="50"/>
      <c r="BV61" s="50"/>
      <c r="BW61" s="50"/>
      <c r="BX61" s="50"/>
      <c r="BY61" s="50"/>
      <c r="BZ61" s="50"/>
      <c r="CA61" s="50"/>
    </row>
    <row r="62" spans="1:79" ht="15">
      <c r="A62" s="48"/>
      <c r="B62" s="48"/>
      <c r="C62" s="48"/>
      <c r="D62" s="48"/>
      <c r="E62" s="48"/>
      <c r="F62" s="48"/>
      <c r="G62" s="48"/>
      <c r="H62" s="48"/>
      <c r="I62" s="48"/>
      <c r="J62" s="48"/>
      <c r="K62" s="48"/>
      <c r="L62" s="48"/>
      <c r="M62" s="48"/>
      <c r="N62" s="48"/>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O62" s="50"/>
      <c r="BP62" s="50"/>
      <c r="BQ62" s="50"/>
      <c r="BR62" s="50"/>
      <c r="BS62" s="50"/>
      <c r="BT62" s="50"/>
      <c r="BU62" s="50"/>
      <c r="BV62" s="50"/>
      <c r="BW62" s="50"/>
      <c r="BX62" s="50"/>
      <c r="BY62" s="50"/>
      <c r="BZ62" s="50"/>
      <c r="CA62" s="50"/>
    </row>
    <row r="63" spans="1:79" ht="15">
      <c r="A63" s="48"/>
      <c r="B63" s="48"/>
      <c r="C63" s="48"/>
      <c r="D63" s="48"/>
      <c r="E63" s="48"/>
      <c r="F63" s="48"/>
      <c r="G63" s="48"/>
      <c r="H63" s="48"/>
      <c r="I63" s="48"/>
      <c r="J63" s="48"/>
      <c r="K63" s="48"/>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O63" s="50"/>
      <c r="BP63" s="50"/>
      <c r="BQ63" s="50"/>
      <c r="BR63" s="50"/>
      <c r="BS63" s="50"/>
      <c r="BT63" s="50"/>
      <c r="BU63" s="50"/>
      <c r="BV63" s="50"/>
      <c r="BW63" s="50"/>
      <c r="BX63" s="50"/>
      <c r="BY63" s="50"/>
      <c r="BZ63" s="50"/>
      <c r="CA63" s="50"/>
    </row>
  </sheetData>
  <sheetProtection/>
  <mergeCells count="28">
    <mergeCell ref="H26:H29"/>
    <mergeCell ref="I26:I29"/>
    <mergeCell ref="J26:J29"/>
    <mergeCell ref="K26:K29"/>
    <mergeCell ref="L26:L29"/>
    <mergeCell ref="I1:L1"/>
    <mergeCell ref="A5:L5"/>
    <mergeCell ref="L16:L19"/>
    <mergeCell ref="H21:H24"/>
    <mergeCell ref="I21:I24"/>
    <mergeCell ref="J21:J24"/>
    <mergeCell ref="K21:K24"/>
    <mergeCell ref="L21:L24"/>
    <mergeCell ref="A14:A29"/>
    <mergeCell ref="H8:H9"/>
    <mergeCell ref="I8:I9"/>
    <mergeCell ref="J8:J9"/>
    <mergeCell ref="K8:K9"/>
    <mergeCell ref="L8:L9"/>
    <mergeCell ref="H16:H19"/>
    <mergeCell ref="I16:I19"/>
    <mergeCell ref="J16:J19"/>
    <mergeCell ref="K16:K19"/>
    <mergeCell ref="A8:A9"/>
    <mergeCell ref="B8:B9"/>
    <mergeCell ref="C8:C9"/>
    <mergeCell ref="D8:E8"/>
    <mergeCell ref="F8:G8"/>
  </mergeCells>
  <printOptions/>
  <pageMargins left="0.7" right="0.7" top="0.75" bottom="0.75" header="0.3" footer="0.3"/>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yulya yaroshenko</dc:creator>
  <cp:keywords/>
  <dc:description/>
  <cp:lastModifiedBy>HP Spectre</cp:lastModifiedBy>
  <cp:lastPrinted>2020-04-21T11:47:39Z</cp:lastPrinted>
  <dcterms:created xsi:type="dcterms:W3CDTF">2004-09-19T06:34:55Z</dcterms:created>
  <dcterms:modified xsi:type="dcterms:W3CDTF">2020-11-16T20:15:52Z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